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tabRatio="707" activeTab="4"/>
  </bookViews>
  <sheets>
    <sheet name="Лист1" sheetId="1" r:id="rId1"/>
    <sheet name="01.02.2023" sheetId="2" r:id="rId2"/>
    <sheet name="01.03.2023" sheetId="3" r:id="rId3"/>
    <sheet name="01.04.2023" sheetId="4" r:id="rId4"/>
    <sheet name="01.05.2023" sheetId="5" r:id="rId5"/>
    <sheet name="Лист2" sheetId="6" r:id="rId6"/>
  </sheets>
  <definedNames/>
  <calcPr fullCalcOnLoad="1"/>
</workbook>
</file>

<file path=xl/sharedStrings.xml><?xml version="1.0" encoding="utf-8"?>
<sst xmlns="http://schemas.openxmlformats.org/spreadsheetml/2006/main" count="188" uniqueCount="46">
  <si>
    <t>Всего</t>
  </si>
  <si>
    <t>Абзаевский с\с</t>
  </si>
  <si>
    <t>Арслановский с\с</t>
  </si>
  <si>
    <t>В-Кигинский с\с</t>
  </si>
  <si>
    <t>Душамбековский с/с</t>
  </si>
  <si>
    <t>Еланлинский с/с</t>
  </si>
  <si>
    <t>Ибраевский с/с</t>
  </si>
  <si>
    <t>Кандаковский с/с</t>
  </si>
  <si>
    <t>Леузинский с/с</t>
  </si>
  <si>
    <t>Н-Кигинский с/с</t>
  </si>
  <si>
    <t>Налог на имущество физических лиц \1060103010\\0000\110\</t>
  </si>
  <si>
    <t>Наименование сельских поселений муниципального района Кигинский район</t>
  </si>
  <si>
    <t>Налог на доходы физических лиц              \1010202101\\0000\110\</t>
  </si>
  <si>
    <t>(тыс.руб.)</t>
  </si>
  <si>
    <t>%% к годовому плану</t>
  </si>
  <si>
    <t>Всего СП</t>
  </si>
  <si>
    <t>муниципальный район</t>
  </si>
  <si>
    <t>Итого собственных доходов</t>
  </si>
  <si>
    <t>Всего доходов</t>
  </si>
  <si>
    <t xml:space="preserve">Арендная плата за землю \1110501010\\0000\120\  </t>
  </si>
  <si>
    <t>Доходы от реализации имущества  \114020331\\0000\120 доходы от продажи зем. участков  \1140602610\0000\430</t>
  </si>
  <si>
    <t>Безвозмездные поступления                \2020101010\\0000\150\                \2020101010\\0000\151\</t>
  </si>
  <si>
    <t>Доходы от сдачи имущества в аренду \1110503510\\0000\120\    111050751\0000\120</t>
  </si>
  <si>
    <t>Земельный налог     с физических лиц                             \1060604310\\0000\110\</t>
  </si>
  <si>
    <t xml:space="preserve">Земельный налог    с организаций                              \1060601310\\0000\110\                               </t>
  </si>
  <si>
    <t>Сельскохозяйственный налог \1050300001\\0000\110\           Госпошлина    1080402001\0000\110</t>
  </si>
  <si>
    <t xml:space="preserve">      ШТРАФЫ     \11651040020000\140 </t>
  </si>
  <si>
    <t>Прочие  доходы от оказания платных услуг\1130305010\\0000\130\</t>
  </si>
  <si>
    <t xml:space="preserve">Прочие неналоговые доходы \1170505010\\0000\180\            </t>
  </si>
  <si>
    <t>Исполнение бюджета сельских поселений по доходам на 1 февраля  2023года</t>
  </si>
  <si>
    <t>Исполнено на 01.02.  2022</t>
  </si>
  <si>
    <t>Исполнено на 1.02.  2023</t>
  </si>
  <si>
    <t>% исп. по сравнению с 1.02.22</t>
  </si>
  <si>
    <t>Уточненный план на 2023год</t>
  </si>
  <si>
    <t>Исполнение бюджета сельских поселений по доходам на 1 марта  2023года</t>
  </si>
  <si>
    <t>Исполнено на 01.03.  2022</t>
  </si>
  <si>
    <t>Исполнено на 1.03.  2023</t>
  </si>
  <si>
    <t>% исп. по сравнению с 1.03.22</t>
  </si>
  <si>
    <t>Исполнение бюджета сельских поселений по доходам на 1 апреля  2023года</t>
  </si>
  <si>
    <t>Исполнено на 01.04.  2022</t>
  </si>
  <si>
    <t>Исполнено на 1.04.  2023</t>
  </si>
  <si>
    <t>Исполнение бюджета сельских поселений по доходам на 1 мая  2023года</t>
  </si>
  <si>
    <t>Исполнено на 01.05.  2022</t>
  </si>
  <si>
    <t>Исполнено на 1.05.  2023</t>
  </si>
  <si>
    <t>% исп. по сравнению с 1.05.22</t>
  </si>
  <si>
    <t>% исп. по сравнению с 1.04.22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</si>
</sst>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00"/>
    <numFmt numFmtId="181" formatCode="0.0000"/>
    <numFmt numFmtId="182" formatCode="0.0"/>
    <numFmt numFmtId="183" formatCode="#,##0.0"/>
    <numFmt numFmtId="184" formatCode="#&quot; &quot;##0.0"/>
    <numFmt numFmtId="185" formatCode="#,##0.0&quot;р.&quot;"/>
    <numFmt numFmtId="186" formatCode="#,##0.0_р_."/>
    <numFmt numFmtId="187" formatCode="#,##0.0\ _₽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>
      <alignment/>
      <protection/>
    </xf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183" fontId="1" fillId="0" borderId="10" xfId="0" applyNumberFormat="1" applyFont="1" applyBorder="1" applyAlignment="1">
      <alignment/>
    </xf>
    <xf numFmtId="183" fontId="1" fillId="0" borderId="11" xfId="0" applyNumberFormat="1" applyFont="1" applyBorder="1" applyAlignment="1">
      <alignment/>
    </xf>
    <xf numFmtId="183" fontId="1" fillId="0" borderId="12" xfId="0" applyNumberFormat="1" applyFont="1" applyBorder="1" applyAlignment="1">
      <alignment/>
    </xf>
    <xf numFmtId="183" fontId="1" fillId="0" borderId="13" xfId="0" applyNumberFormat="1" applyFont="1" applyBorder="1" applyAlignment="1">
      <alignment/>
    </xf>
    <xf numFmtId="183" fontId="1" fillId="0" borderId="14" xfId="0" applyNumberFormat="1" applyFont="1" applyBorder="1" applyAlignment="1">
      <alignment/>
    </xf>
    <xf numFmtId="183" fontId="1" fillId="0" borderId="15" xfId="0" applyNumberFormat="1" applyFont="1" applyBorder="1" applyAlignment="1">
      <alignment/>
    </xf>
    <xf numFmtId="183" fontId="1" fillId="0" borderId="14" xfId="0" applyNumberFormat="1" applyFont="1" applyFill="1" applyBorder="1" applyAlignment="1">
      <alignment/>
    </xf>
    <xf numFmtId="183" fontId="1" fillId="0" borderId="16" xfId="0" applyNumberFormat="1" applyFont="1" applyFill="1" applyBorder="1" applyAlignment="1">
      <alignment/>
    </xf>
    <xf numFmtId="183" fontId="1" fillId="0" borderId="12" xfId="0" applyNumberFormat="1" applyFont="1" applyFill="1" applyBorder="1" applyAlignment="1">
      <alignment/>
    </xf>
    <xf numFmtId="183" fontId="1" fillId="0" borderId="10" xfId="0" applyNumberFormat="1" applyFont="1" applyFill="1" applyBorder="1" applyAlignment="1">
      <alignment/>
    </xf>
    <xf numFmtId="183" fontId="1" fillId="0" borderId="17" xfId="0" applyNumberFormat="1" applyFont="1" applyFill="1" applyBorder="1" applyAlignment="1">
      <alignment/>
    </xf>
    <xf numFmtId="183" fontId="1" fillId="0" borderId="18" xfId="0" applyNumberFormat="1" applyFont="1" applyFill="1" applyBorder="1" applyAlignment="1">
      <alignment/>
    </xf>
    <xf numFmtId="183" fontId="1" fillId="0" borderId="19" xfId="0" applyNumberFormat="1" applyFont="1" applyFill="1" applyBorder="1" applyAlignment="1">
      <alignment/>
    </xf>
    <xf numFmtId="183" fontId="1" fillId="0" borderId="20" xfId="0" applyNumberFormat="1" applyFont="1" applyFill="1" applyBorder="1" applyAlignment="1">
      <alignment/>
    </xf>
    <xf numFmtId="183" fontId="1" fillId="0" borderId="11" xfId="0" applyNumberFormat="1" applyFont="1" applyFill="1" applyBorder="1" applyAlignment="1">
      <alignment/>
    </xf>
    <xf numFmtId="183" fontId="1" fillId="0" borderId="21" xfId="0" applyNumberFormat="1" applyFont="1" applyBorder="1" applyAlignment="1">
      <alignment/>
    </xf>
    <xf numFmtId="183" fontId="1" fillId="0" borderId="22" xfId="0" applyNumberFormat="1" applyFont="1" applyFill="1" applyBorder="1" applyAlignment="1">
      <alignment/>
    </xf>
    <xf numFmtId="183" fontId="1" fillId="0" borderId="23" xfId="0" applyNumberFormat="1" applyFont="1" applyFill="1" applyBorder="1" applyAlignment="1">
      <alignment/>
    </xf>
    <xf numFmtId="183" fontId="1" fillId="0" borderId="21" xfId="0" applyNumberFormat="1" applyFont="1" applyFill="1" applyBorder="1" applyAlignment="1">
      <alignment/>
    </xf>
    <xf numFmtId="183" fontId="1" fillId="0" borderId="24" xfId="0" applyNumberFormat="1" applyFont="1" applyFill="1" applyBorder="1" applyAlignment="1">
      <alignment/>
    </xf>
    <xf numFmtId="183" fontId="1" fillId="0" borderId="25" xfId="0" applyNumberFormat="1" applyFont="1" applyFill="1" applyBorder="1" applyAlignment="1">
      <alignment/>
    </xf>
    <xf numFmtId="183" fontId="2" fillId="0" borderId="2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3" fontId="1" fillId="0" borderId="26" xfId="0" applyNumberFormat="1" applyFont="1" applyFill="1" applyBorder="1" applyAlignment="1">
      <alignment/>
    </xf>
    <xf numFmtId="183" fontId="1" fillId="0" borderId="27" xfId="0" applyNumberFormat="1" applyFont="1" applyFill="1" applyBorder="1" applyAlignment="1">
      <alignment/>
    </xf>
    <xf numFmtId="183" fontId="1" fillId="0" borderId="28" xfId="0" applyNumberFormat="1" applyFont="1" applyFill="1" applyBorder="1" applyAlignment="1">
      <alignment/>
    </xf>
    <xf numFmtId="183" fontId="1" fillId="0" borderId="29" xfId="0" applyNumberFormat="1" applyFont="1" applyFill="1" applyBorder="1" applyAlignment="1">
      <alignment/>
    </xf>
    <xf numFmtId="183" fontId="1" fillId="0" borderId="30" xfId="0" applyNumberFormat="1" applyFont="1" applyFill="1" applyBorder="1" applyAlignment="1">
      <alignment/>
    </xf>
    <xf numFmtId="183" fontId="1" fillId="0" borderId="31" xfId="0" applyNumberFormat="1" applyFont="1" applyFill="1" applyBorder="1" applyAlignment="1">
      <alignment/>
    </xf>
    <xf numFmtId="183" fontId="1" fillId="0" borderId="32" xfId="0" applyNumberFormat="1" applyFont="1" applyFill="1" applyBorder="1" applyAlignment="1">
      <alignment/>
    </xf>
    <xf numFmtId="183" fontId="1" fillId="0" borderId="33" xfId="0" applyNumberFormat="1" applyFont="1" applyFill="1" applyBorder="1" applyAlignment="1">
      <alignment/>
    </xf>
    <xf numFmtId="183" fontId="1" fillId="0" borderId="34" xfId="0" applyNumberFormat="1" applyFont="1" applyFill="1" applyBorder="1" applyAlignment="1">
      <alignment/>
    </xf>
    <xf numFmtId="183" fontId="1" fillId="0" borderId="35" xfId="0" applyNumberFormat="1" applyFont="1" applyFill="1" applyBorder="1" applyAlignment="1">
      <alignment/>
    </xf>
    <xf numFmtId="183" fontId="1" fillId="0" borderId="36" xfId="0" applyNumberFormat="1" applyFont="1" applyFill="1" applyBorder="1" applyAlignment="1">
      <alignment/>
    </xf>
    <xf numFmtId="183" fontId="1" fillId="0" borderId="37" xfId="0" applyNumberFormat="1" applyFont="1" applyFill="1" applyBorder="1" applyAlignment="1">
      <alignment/>
    </xf>
    <xf numFmtId="183" fontId="2" fillId="0" borderId="19" xfId="0" applyNumberFormat="1" applyFont="1" applyFill="1" applyBorder="1" applyAlignment="1">
      <alignment/>
    </xf>
    <xf numFmtId="183" fontId="1" fillId="0" borderId="38" xfId="0" applyNumberFormat="1" applyFont="1" applyFill="1" applyBorder="1" applyAlignment="1">
      <alignment/>
    </xf>
    <xf numFmtId="183" fontId="1" fillId="0" borderId="39" xfId="0" applyNumberFormat="1" applyFont="1" applyFill="1" applyBorder="1" applyAlignment="1">
      <alignment/>
    </xf>
    <xf numFmtId="183" fontId="2" fillId="0" borderId="12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 horizontal="right"/>
    </xf>
    <xf numFmtId="183" fontId="2" fillId="0" borderId="25" xfId="0" applyNumberFormat="1" applyFont="1" applyFill="1" applyBorder="1" applyAlignment="1">
      <alignment/>
    </xf>
    <xf numFmtId="183" fontId="2" fillId="0" borderId="20" xfId="0" applyNumberFormat="1" applyFont="1" applyFill="1" applyBorder="1" applyAlignment="1">
      <alignment/>
    </xf>
    <xf numFmtId="183" fontId="2" fillId="0" borderId="15" xfId="0" applyNumberFormat="1" applyFont="1" applyFill="1" applyBorder="1" applyAlignment="1">
      <alignment/>
    </xf>
    <xf numFmtId="183" fontId="2" fillId="0" borderId="14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1" fillId="0" borderId="19" xfId="0" applyNumberFormat="1" applyFont="1" applyFill="1" applyBorder="1" applyAlignment="1">
      <alignment/>
    </xf>
    <xf numFmtId="2" fontId="1" fillId="0" borderId="20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2" fontId="1" fillId="0" borderId="22" xfId="0" applyNumberFormat="1" applyFont="1" applyFill="1" applyBorder="1" applyAlignment="1">
      <alignment/>
    </xf>
    <xf numFmtId="2" fontId="1" fillId="0" borderId="21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183" fontId="3" fillId="0" borderId="44" xfId="0" applyNumberFormat="1" applyFont="1" applyFill="1" applyBorder="1" applyAlignment="1">
      <alignment wrapText="1"/>
    </xf>
    <xf numFmtId="4" fontId="1" fillId="0" borderId="48" xfId="0" applyNumberFormat="1" applyFont="1" applyBorder="1" applyAlignment="1">
      <alignment horizontal="right"/>
    </xf>
    <xf numFmtId="4" fontId="2" fillId="0" borderId="49" xfId="0" applyNumberFormat="1" applyFont="1" applyBorder="1" applyAlignment="1">
      <alignment horizontal="right" wrapText="1"/>
    </xf>
    <xf numFmtId="182" fontId="1" fillId="0" borderId="22" xfId="0" applyNumberFormat="1" applyFont="1" applyFill="1" applyBorder="1" applyAlignment="1">
      <alignment/>
    </xf>
    <xf numFmtId="182" fontId="1" fillId="0" borderId="19" xfId="0" applyNumberFormat="1" applyFont="1" applyFill="1" applyBorder="1" applyAlignment="1">
      <alignment/>
    </xf>
    <xf numFmtId="182" fontId="1" fillId="0" borderId="18" xfId="0" applyNumberFormat="1" applyFont="1" applyFill="1" applyBorder="1" applyAlignment="1">
      <alignment/>
    </xf>
    <xf numFmtId="182" fontId="1" fillId="0" borderId="21" xfId="0" applyNumberFormat="1" applyFont="1" applyFill="1" applyBorder="1" applyAlignment="1">
      <alignment/>
    </xf>
    <xf numFmtId="182" fontId="1" fillId="0" borderId="14" xfId="0" applyNumberFormat="1" applyFont="1" applyFill="1" applyBorder="1" applyAlignment="1">
      <alignment/>
    </xf>
    <xf numFmtId="183" fontId="2" fillId="0" borderId="10" xfId="0" applyNumberFormat="1" applyFont="1" applyFill="1" applyBorder="1" applyAlignment="1">
      <alignment horizontal="right" wrapText="1"/>
    </xf>
    <xf numFmtId="183" fontId="1" fillId="0" borderId="48" xfId="0" applyNumberFormat="1" applyFont="1" applyBorder="1" applyAlignment="1">
      <alignment horizontal="right"/>
    </xf>
    <xf numFmtId="182" fontId="1" fillId="0" borderId="21" xfId="0" applyNumberFormat="1" applyFont="1" applyBorder="1" applyAlignment="1">
      <alignment/>
    </xf>
    <xf numFmtId="182" fontId="1" fillId="0" borderId="30" xfId="0" applyNumberFormat="1" applyFont="1" applyFill="1" applyBorder="1" applyAlignment="1">
      <alignment/>
    </xf>
    <xf numFmtId="182" fontId="1" fillId="0" borderId="26" xfId="0" applyNumberFormat="1" applyFont="1" applyFill="1" applyBorder="1" applyAlignment="1">
      <alignment/>
    </xf>
    <xf numFmtId="182" fontId="1" fillId="0" borderId="29" xfId="0" applyNumberFormat="1" applyFont="1" applyFill="1" applyBorder="1" applyAlignment="1">
      <alignment/>
    </xf>
    <xf numFmtId="182" fontId="1" fillId="0" borderId="15" xfId="0" applyNumberFormat="1" applyFont="1" applyBorder="1" applyAlignment="1">
      <alignment/>
    </xf>
    <xf numFmtId="182" fontId="1" fillId="0" borderId="12" xfId="0" applyNumberFormat="1" applyFont="1" applyBorder="1" applyAlignment="1">
      <alignment/>
    </xf>
    <xf numFmtId="182" fontId="1" fillId="0" borderId="13" xfId="0" applyNumberFormat="1" applyFont="1" applyBorder="1" applyAlignment="1">
      <alignment/>
    </xf>
    <xf numFmtId="182" fontId="2" fillId="0" borderId="21" xfId="0" applyNumberFormat="1" applyFont="1" applyFill="1" applyBorder="1" applyAlignment="1">
      <alignment/>
    </xf>
    <xf numFmtId="183" fontId="1" fillId="0" borderId="19" xfId="0" applyNumberFormat="1" applyFont="1" applyFill="1" applyBorder="1" applyAlignment="1">
      <alignment/>
    </xf>
    <xf numFmtId="183" fontId="2" fillId="0" borderId="19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5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48" xfId="0" applyFont="1" applyFill="1" applyBorder="1" applyAlignment="1">
      <alignment horizontal="center" vertical="top" wrapText="1"/>
    </xf>
    <xf numFmtId="0" fontId="1" fillId="0" borderId="51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0" fontId="1" fillId="0" borderId="52" xfId="0" applyFont="1" applyFill="1" applyBorder="1" applyAlignment="1">
      <alignment horizontal="center" vertical="top" wrapText="1"/>
    </xf>
    <xf numFmtId="0" fontId="1" fillId="0" borderId="5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54" xfId="0" applyFont="1" applyFill="1" applyBorder="1" applyAlignment="1">
      <alignment horizontal="center" vertical="top" wrapText="1"/>
    </xf>
    <xf numFmtId="0" fontId="1" fillId="0" borderId="55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56" xfId="0" applyFont="1" applyFill="1" applyBorder="1" applyAlignment="1">
      <alignment horizontal="center" vertical="top" wrapText="1"/>
    </xf>
    <xf numFmtId="0" fontId="1" fillId="0" borderId="57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0" fontId="1" fillId="0" borderId="58" xfId="0" applyFont="1" applyFill="1" applyBorder="1" applyAlignment="1">
      <alignment horizontal="center" vertical="top" wrapText="1"/>
    </xf>
    <xf numFmtId="0" fontId="1" fillId="0" borderId="59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vertical="top" wrapText="1"/>
    </xf>
    <xf numFmtId="0" fontId="7" fillId="0" borderId="56" xfId="0" applyFont="1" applyFill="1" applyBorder="1" applyAlignment="1">
      <alignment vertical="top" wrapText="1"/>
    </xf>
    <xf numFmtId="0" fontId="7" fillId="0" borderId="57" xfId="0" applyFont="1" applyFill="1" applyBorder="1" applyAlignment="1">
      <alignment vertical="top" wrapText="1"/>
    </xf>
    <xf numFmtId="0" fontId="7" fillId="0" borderId="42" xfId="0" applyFont="1" applyFill="1" applyBorder="1" applyAlignment="1">
      <alignment vertical="top" wrapText="1"/>
    </xf>
    <xf numFmtId="0" fontId="7" fillId="0" borderId="58" xfId="0" applyFont="1" applyFill="1" applyBorder="1" applyAlignment="1">
      <alignment vertical="top" wrapText="1"/>
    </xf>
    <xf numFmtId="0" fontId="7" fillId="0" borderId="59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49" xfId="0" applyFont="1" applyFill="1" applyBorder="1" applyAlignment="1">
      <alignment horizontal="center" vertical="top" wrapText="1"/>
    </xf>
    <xf numFmtId="0" fontId="1" fillId="0" borderId="60" xfId="0" applyFont="1" applyFill="1" applyBorder="1" applyAlignment="1">
      <alignment horizontal="center" vertical="top" wrapText="1"/>
    </xf>
    <xf numFmtId="0" fontId="1" fillId="0" borderId="61" xfId="0" applyFont="1" applyFill="1" applyBorder="1" applyAlignment="1">
      <alignment horizontal="center" vertical="top" wrapText="1"/>
    </xf>
    <xf numFmtId="0" fontId="1" fillId="0" borderId="62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56" xfId="0" applyFont="1" applyFill="1" applyBorder="1" applyAlignment="1">
      <alignment horizontal="center" vertical="top" wrapText="1"/>
    </xf>
    <xf numFmtId="0" fontId="7" fillId="0" borderId="42" xfId="0" applyFont="1" applyFill="1" applyBorder="1" applyAlignment="1">
      <alignment horizontal="center" vertical="top" wrapText="1"/>
    </xf>
    <xf numFmtId="0" fontId="7" fillId="0" borderId="58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0" fontId="7" fillId="0" borderId="57" xfId="0" applyFont="1" applyFill="1" applyBorder="1" applyAlignment="1">
      <alignment horizontal="center" vertical="top" wrapText="1"/>
    </xf>
    <xf numFmtId="0" fontId="7" fillId="0" borderId="59" xfId="0" applyFont="1" applyFill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top" wrapText="1"/>
    </xf>
    <xf numFmtId="0" fontId="1" fillId="0" borderId="57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58" xfId="0" applyFont="1" applyBorder="1" applyAlignment="1">
      <alignment horizontal="center" vertical="top" wrapText="1"/>
    </xf>
    <xf numFmtId="0" fontId="1" fillId="0" borderId="59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39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39"/>
  <sheetViews>
    <sheetView zoomScalePageLayoutView="0" workbookViewId="0" topLeftCell="A1">
      <selection activeCell="A1" sqref="A1:IV16384"/>
    </sheetView>
  </sheetViews>
  <sheetFormatPr defaultColWidth="9.125" defaultRowHeight="12.75"/>
  <cols>
    <col min="1" max="1" width="23.875" style="23" customWidth="1"/>
    <col min="2" max="2" width="9.00390625" style="23" customWidth="1"/>
    <col min="3" max="3" width="9.125" style="23" customWidth="1"/>
    <col min="4" max="4" width="8.125" style="23" customWidth="1"/>
    <col min="5" max="5" width="6.125" style="23" customWidth="1"/>
    <col min="6" max="6" width="7.50390625" style="23" customWidth="1"/>
    <col min="7" max="7" width="8.625" style="23" customWidth="1"/>
    <col min="8" max="8" width="7.00390625" style="23" customWidth="1"/>
    <col min="9" max="9" width="9.375" style="23" customWidth="1"/>
    <col min="10" max="10" width="8.125" style="23" customWidth="1"/>
    <col min="11" max="11" width="8.875" style="23" customWidth="1"/>
    <col min="12" max="12" width="8.50390625" style="23" customWidth="1"/>
    <col min="13" max="13" width="8.00390625" style="23" customWidth="1"/>
    <col min="14" max="14" width="7.375" style="23" customWidth="1"/>
    <col min="15" max="15" width="6.375" style="23" customWidth="1"/>
    <col min="16" max="16" width="6.00390625" style="23" customWidth="1"/>
    <col min="17" max="17" width="8.00390625" style="23" customWidth="1"/>
    <col min="18" max="18" width="6.00390625" style="23" customWidth="1"/>
    <col min="19" max="19" width="7.50390625" style="23" customWidth="1"/>
    <col min="20" max="20" width="5.625" style="23" customWidth="1"/>
    <col min="21" max="21" width="6.50390625" style="23" customWidth="1"/>
    <col min="22" max="22" width="10.50390625" style="23" customWidth="1"/>
    <col min="23" max="23" width="7.50390625" style="23" customWidth="1"/>
    <col min="24" max="24" width="8.00390625" style="23" customWidth="1"/>
    <col min="25" max="25" width="6.00390625" style="23" customWidth="1"/>
    <col min="26" max="26" width="6.50390625" style="23" customWidth="1"/>
    <col min="27" max="27" width="9.875" style="23" customWidth="1"/>
    <col min="28" max="28" width="9.00390625" style="23" customWidth="1"/>
    <col min="29" max="29" width="9.50390625" style="23" bestFit="1" customWidth="1"/>
    <col min="30" max="30" width="5.625" style="23" customWidth="1"/>
    <col min="31" max="31" width="7.625" style="23" customWidth="1"/>
    <col min="32" max="32" width="10.125" style="23" customWidth="1"/>
    <col min="33" max="33" width="8.875" style="23" customWidth="1"/>
    <col min="34" max="34" width="9.125" style="23" customWidth="1"/>
    <col min="35" max="35" width="5.125" style="23" customWidth="1"/>
    <col min="36" max="36" width="6.125" style="23" customWidth="1"/>
    <col min="37" max="16384" width="9.125" style="40" customWidth="1"/>
  </cols>
  <sheetData>
    <row r="2" spans="7:33" ht="37.5" customHeight="1">
      <c r="G2" s="120" t="s">
        <v>29</v>
      </c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</row>
    <row r="3" spans="31:36" ht="15.75" thickBot="1">
      <c r="AE3" s="41"/>
      <c r="AJ3" s="41" t="s">
        <v>13</v>
      </c>
    </row>
    <row r="4" spans="1:36" ht="15" customHeight="1">
      <c r="A4" s="93" t="s">
        <v>11</v>
      </c>
      <c r="B4" s="96" t="s">
        <v>12</v>
      </c>
      <c r="C4" s="97"/>
      <c r="D4" s="97"/>
      <c r="E4" s="97"/>
      <c r="F4" s="98"/>
      <c r="G4" s="101" t="s">
        <v>10</v>
      </c>
      <c r="H4" s="102"/>
      <c r="I4" s="102"/>
      <c r="J4" s="102"/>
      <c r="K4" s="103"/>
      <c r="L4" s="107" t="s">
        <v>24</v>
      </c>
      <c r="M4" s="108"/>
      <c r="N4" s="108"/>
      <c r="O4" s="108"/>
      <c r="P4" s="109"/>
      <c r="Q4" s="107" t="s">
        <v>23</v>
      </c>
      <c r="R4" s="108"/>
      <c r="S4" s="108"/>
      <c r="T4" s="108"/>
      <c r="U4" s="109"/>
      <c r="V4" s="101" t="s">
        <v>19</v>
      </c>
      <c r="W4" s="122"/>
      <c r="X4" s="122"/>
      <c r="Y4" s="122"/>
      <c r="Z4" s="131"/>
      <c r="AA4" s="101" t="s">
        <v>25</v>
      </c>
      <c r="AB4" s="122"/>
      <c r="AC4" s="122"/>
      <c r="AD4" s="122"/>
      <c r="AE4" s="122"/>
      <c r="AF4" s="125" t="s">
        <v>27</v>
      </c>
      <c r="AG4" s="126"/>
      <c r="AH4" s="126"/>
      <c r="AI4" s="126"/>
      <c r="AJ4" s="127"/>
    </row>
    <row r="5" spans="1:36" ht="46.5" customHeight="1">
      <c r="A5" s="94"/>
      <c r="B5" s="99"/>
      <c r="C5" s="91"/>
      <c r="D5" s="91"/>
      <c r="E5" s="91"/>
      <c r="F5" s="100"/>
      <c r="G5" s="104"/>
      <c r="H5" s="105"/>
      <c r="I5" s="105"/>
      <c r="J5" s="105"/>
      <c r="K5" s="106"/>
      <c r="L5" s="110"/>
      <c r="M5" s="111"/>
      <c r="N5" s="111"/>
      <c r="O5" s="111"/>
      <c r="P5" s="112"/>
      <c r="Q5" s="110"/>
      <c r="R5" s="111"/>
      <c r="S5" s="111"/>
      <c r="T5" s="111"/>
      <c r="U5" s="112"/>
      <c r="V5" s="123"/>
      <c r="W5" s="124"/>
      <c r="X5" s="124"/>
      <c r="Y5" s="124"/>
      <c r="Z5" s="132"/>
      <c r="AA5" s="123"/>
      <c r="AB5" s="124"/>
      <c r="AC5" s="124"/>
      <c r="AD5" s="124"/>
      <c r="AE5" s="124"/>
      <c r="AF5" s="128"/>
      <c r="AG5" s="129"/>
      <c r="AH5" s="129"/>
      <c r="AI5" s="129"/>
      <c r="AJ5" s="130"/>
    </row>
    <row r="6" spans="1:36" ht="15" customHeight="1">
      <c r="A6" s="94"/>
      <c r="B6" s="99" t="s">
        <v>33</v>
      </c>
      <c r="C6" s="91" t="s">
        <v>30</v>
      </c>
      <c r="D6" s="91" t="s">
        <v>31</v>
      </c>
      <c r="E6" s="113" t="s">
        <v>14</v>
      </c>
      <c r="F6" s="100" t="s">
        <v>32</v>
      </c>
      <c r="G6" s="86" t="str">
        <f>B6</f>
        <v>Уточненный план на 2023год</v>
      </c>
      <c r="H6" s="91" t="str">
        <f>C6</f>
        <v>Исполнено на 01.02.  2022</v>
      </c>
      <c r="I6" s="91" t="str">
        <f>D6</f>
        <v>Исполнено на 1.02.  2023</v>
      </c>
      <c r="J6" s="113" t="str">
        <f>E6</f>
        <v>%% к годовому плану</v>
      </c>
      <c r="K6" s="100" t="str">
        <f>F6</f>
        <v>% исп. по сравнению с 1.02.22</v>
      </c>
      <c r="L6" s="89" t="str">
        <f aca="true" t="shared" si="0" ref="L6:U6">B6</f>
        <v>Уточненный план на 2023год</v>
      </c>
      <c r="M6" s="91" t="str">
        <f t="shared" si="0"/>
        <v>Исполнено на 01.02.  2022</v>
      </c>
      <c r="N6" s="91" t="str">
        <f t="shared" si="0"/>
        <v>Исполнено на 1.02.  2023</v>
      </c>
      <c r="O6" s="113" t="str">
        <f t="shared" si="0"/>
        <v>%% к годовому плану</v>
      </c>
      <c r="P6" s="100" t="str">
        <f t="shared" si="0"/>
        <v>% исп. по сравнению с 1.02.22</v>
      </c>
      <c r="Q6" s="89" t="str">
        <f t="shared" si="0"/>
        <v>Уточненный план на 2023год</v>
      </c>
      <c r="R6" s="91" t="str">
        <f t="shared" si="0"/>
        <v>Исполнено на 01.02.  2022</v>
      </c>
      <c r="S6" s="91" t="str">
        <f t="shared" si="0"/>
        <v>Исполнено на 1.02.  2023</v>
      </c>
      <c r="T6" s="113" t="str">
        <f t="shared" si="0"/>
        <v>%% к годовому плану</v>
      </c>
      <c r="U6" s="100" t="str">
        <f t="shared" si="0"/>
        <v>% исп. по сравнению с 1.02.22</v>
      </c>
      <c r="V6" s="86" t="str">
        <f>G6</f>
        <v>Уточненный план на 2023год</v>
      </c>
      <c r="W6" s="91" t="str">
        <f>H6</f>
        <v>Исполнено на 01.02.  2022</v>
      </c>
      <c r="X6" s="91" t="str">
        <f>I6</f>
        <v>Исполнено на 1.02.  2023</v>
      </c>
      <c r="Y6" s="113" t="str">
        <f>J6</f>
        <v>%% к годовому плану</v>
      </c>
      <c r="Z6" s="100" t="str">
        <f>K6</f>
        <v>% исп. по сравнению с 1.02.22</v>
      </c>
      <c r="AA6" s="86" t="str">
        <f aca="true" t="shared" si="1" ref="AA6:AJ6">B6</f>
        <v>Уточненный план на 2023год</v>
      </c>
      <c r="AB6" s="91" t="str">
        <f t="shared" si="1"/>
        <v>Исполнено на 01.02.  2022</v>
      </c>
      <c r="AC6" s="91" t="str">
        <f t="shared" si="1"/>
        <v>Исполнено на 1.02.  2023</v>
      </c>
      <c r="AD6" s="113" t="str">
        <f t="shared" si="1"/>
        <v>%% к годовому плану</v>
      </c>
      <c r="AE6" s="100" t="str">
        <f t="shared" si="1"/>
        <v>% исп. по сравнению с 1.02.22</v>
      </c>
      <c r="AF6" s="89" t="str">
        <f t="shared" si="1"/>
        <v>Уточненный план на 2023год</v>
      </c>
      <c r="AG6" s="91" t="str">
        <f t="shared" si="1"/>
        <v>Исполнено на 01.02.  2022</v>
      </c>
      <c r="AH6" s="91" t="str">
        <f t="shared" si="1"/>
        <v>Исполнено на 1.02.  2023</v>
      </c>
      <c r="AI6" s="91" t="str">
        <f t="shared" si="1"/>
        <v>%% к годовому плану</v>
      </c>
      <c r="AJ6" s="119" t="str">
        <f t="shared" si="1"/>
        <v>% исп. по сравнению с 1.02.22</v>
      </c>
    </row>
    <row r="7" spans="1:36" ht="15" customHeight="1">
      <c r="A7" s="94"/>
      <c r="B7" s="99"/>
      <c r="C7" s="91"/>
      <c r="D7" s="91"/>
      <c r="E7" s="114"/>
      <c r="F7" s="100"/>
      <c r="G7" s="87"/>
      <c r="H7" s="91"/>
      <c r="I7" s="91"/>
      <c r="J7" s="114"/>
      <c r="K7" s="100"/>
      <c r="L7" s="89"/>
      <c r="M7" s="91"/>
      <c r="N7" s="91"/>
      <c r="O7" s="114"/>
      <c r="P7" s="100"/>
      <c r="Q7" s="89"/>
      <c r="R7" s="91"/>
      <c r="S7" s="91"/>
      <c r="T7" s="114"/>
      <c r="U7" s="100"/>
      <c r="V7" s="87"/>
      <c r="W7" s="91"/>
      <c r="X7" s="91"/>
      <c r="Y7" s="114"/>
      <c r="Z7" s="100"/>
      <c r="AA7" s="87"/>
      <c r="AB7" s="91"/>
      <c r="AC7" s="91"/>
      <c r="AD7" s="114"/>
      <c r="AE7" s="100"/>
      <c r="AF7" s="142"/>
      <c r="AG7" s="91"/>
      <c r="AH7" s="91"/>
      <c r="AI7" s="91"/>
      <c r="AJ7" s="119"/>
    </row>
    <row r="8" spans="1:36" ht="90" customHeight="1" thickBot="1">
      <c r="A8" s="95"/>
      <c r="B8" s="118"/>
      <c r="C8" s="92"/>
      <c r="D8" s="92"/>
      <c r="E8" s="115"/>
      <c r="F8" s="116"/>
      <c r="G8" s="88"/>
      <c r="H8" s="92"/>
      <c r="I8" s="92"/>
      <c r="J8" s="115"/>
      <c r="K8" s="116"/>
      <c r="L8" s="90"/>
      <c r="M8" s="92"/>
      <c r="N8" s="92"/>
      <c r="O8" s="115"/>
      <c r="P8" s="116"/>
      <c r="Q8" s="90"/>
      <c r="R8" s="92"/>
      <c r="S8" s="92"/>
      <c r="T8" s="115"/>
      <c r="U8" s="116"/>
      <c r="V8" s="88"/>
      <c r="W8" s="92"/>
      <c r="X8" s="92"/>
      <c r="Y8" s="115"/>
      <c r="Z8" s="116"/>
      <c r="AA8" s="88"/>
      <c r="AB8" s="92"/>
      <c r="AC8" s="92"/>
      <c r="AD8" s="115"/>
      <c r="AE8" s="116"/>
      <c r="AF8" s="142"/>
      <c r="AG8" s="91"/>
      <c r="AH8" s="91"/>
      <c r="AI8" s="91"/>
      <c r="AJ8" s="119"/>
    </row>
    <row r="9" spans="1:36" ht="31.5" customHeight="1" thickBot="1">
      <c r="A9" s="63" t="s">
        <v>1</v>
      </c>
      <c r="B9" s="7">
        <v>32</v>
      </c>
      <c r="C9" s="12">
        <v>0.7</v>
      </c>
      <c r="D9" s="12">
        <v>-0.1</v>
      </c>
      <c r="E9" s="12">
        <f aca="true" t="shared" si="2" ref="E9:E18">D9/B9%</f>
        <v>-0.3125</v>
      </c>
      <c r="F9" s="24">
        <f aca="true" t="shared" si="3" ref="F9:F18">D9/C9%</f>
        <v>-14.285714285714288</v>
      </c>
      <c r="G9" s="49">
        <v>14</v>
      </c>
      <c r="H9" s="49">
        <v>2.5</v>
      </c>
      <c r="I9" s="49">
        <v>3.2</v>
      </c>
      <c r="J9" s="17">
        <f aca="true" t="shared" si="4" ref="J9:J18">I9/G9%</f>
        <v>22.857142857142858</v>
      </c>
      <c r="K9" s="25">
        <f aca="true" t="shared" si="5" ref="K9:K18">I9/H9%</f>
        <v>128</v>
      </c>
      <c r="L9" s="5">
        <v>123</v>
      </c>
      <c r="M9" s="48">
        <v>55.3</v>
      </c>
      <c r="N9" s="48"/>
      <c r="O9" s="12">
        <f aca="true" t="shared" si="6" ref="O9:O18">N9/L9%</f>
        <v>0</v>
      </c>
      <c r="P9" s="24">
        <f aca="true" t="shared" si="7" ref="P9:P18">N9/M9%</f>
        <v>0</v>
      </c>
      <c r="Q9" s="5">
        <v>240</v>
      </c>
      <c r="R9" s="48">
        <v>11.1</v>
      </c>
      <c r="S9" s="48">
        <v>3</v>
      </c>
      <c r="T9" s="12">
        <f aca="true" t="shared" si="8" ref="T9:T18">S9/Q9%</f>
        <v>1.25</v>
      </c>
      <c r="U9" s="24">
        <f aca="true" t="shared" si="9" ref="U9:U18">S9/R9%</f>
        <v>27.027027027027028</v>
      </c>
      <c r="V9" s="6"/>
      <c r="W9" s="48"/>
      <c r="X9" s="48"/>
      <c r="Y9" s="17" t="e">
        <f aca="true" t="shared" si="10" ref="Y9:Y18">X9/V9%</f>
        <v>#DIV/0!</v>
      </c>
      <c r="Z9" s="25" t="e">
        <f aca="true" t="shared" si="11" ref="Z9:Z18">X9/W9%</f>
        <v>#DIV/0!</v>
      </c>
      <c r="AA9" s="6"/>
      <c r="AB9" s="49">
        <v>0.3</v>
      </c>
      <c r="AC9" s="49"/>
      <c r="AD9" s="17" t="e">
        <f aca="true" t="shared" si="12" ref="AD9:AD18">AC9/AA9%</f>
        <v>#DIV/0!</v>
      </c>
      <c r="AE9" s="34">
        <f aca="true" t="shared" si="13" ref="AE9:AE18">AC9/AB9%</f>
        <v>0</v>
      </c>
      <c r="AF9" s="3"/>
      <c r="AG9" s="50"/>
      <c r="AH9" s="50"/>
      <c r="AI9" s="10" t="e">
        <f aca="true" t="shared" si="14" ref="AI9:AI18">AH9/AF9%</f>
        <v>#DIV/0!</v>
      </c>
      <c r="AJ9" s="38" t="e">
        <f aca="true" t="shared" si="15" ref="AJ9:AJ18">AH9/AG9%</f>
        <v>#DIV/0!</v>
      </c>
    </row>
    <row r="10" spans="1:36" ht="26.25" customHeight="1" thickBot="1">
      <c r="A10" s="64" t="s">
        <v>2</v>
      </c>
      <c r="B10" s="10">
        <v>37</v>
      </c>
      <c r="C10" s="13">
        <v>0.7</v>
      </c>
      <c r="D10" s="13">
        <v>-0.7</v>
      </c>
      <c r="E10" s="13">
        <f t="shared" si="2"/>
        <v>-1.8918918918918919</v>
      </c>
      <c r="F10" s="24">
        <f t="shared" si="3"/>
        <v>-100</v>
      </c>
      <c r="G10" s="46">
        <v>80</v>
      </c>
      <c r="H10" s="46">
        <v>0.9</v>
      </c>
      <c r="I10" s="46">
        <v>20.1</v>
      </c>
      <c r="J10" s="17">
        <f t="shared" si="4"/>
        <v>25.125</v>
      </c>
      <c r="K10" s="28">
        <f t="shared" si="5"/>
        <v>2233.333333333333</v>
      </c>
      <c r="L10" s="1">
        <v>123</v>
      </c>
      <c r="M10" s="46">
        <v>39.5</v>
      </c>
      <c r="N10" s="46"/>
      <c r="O10" s="13">
        <f t="shared" si="6"/>
        <v>0</v>
      </c>
      <c r="P10" s="27">
        <f t="shared" si="7"/>
        <v>0</v>
      </c>
      <c r="Q10" s="1">
        <v>480</v>
      </c>
      <c r="R10" s="46">
        <v>9.8</v>
      </c>
      <c r="S10" s="46">
        <v>2.4</v>
      </c>
      <c r="T10" s="13">
        <f t="shared" si="8"/>
        <v>0.5</v>
      </c>
      <c r="U10" s="27">
        <f t="shared" si="9"/>
        <v>24.489795918367346</v>
      </c>
      <c r="V10" s="3"/>
      <c r="W10" s="46"/>
      <c r="X10" s="46"/>
      <c r="Y10" s="13" t="e">
        <f t="shared" si="10"/>
        <v>#DIV/0!</v>
      </c>
      <c r="Z10" s="28" t="e">
        <f t="shared" si="11"/>
        <v>#DIV/0!</v>
      </c>
      <c r="AA10" s="3"/>
      <c r="AB10" s="46"/>
      <c r="AC10" s="46"/>
      <c r="AD10" s="13" t="e">
        <f t="shared" si="12"/>
        <v>#DIV/0!</v>
      </c>
      <c r="AE10" s="27" t="e">
        <f t="shared" si="13"/>
        <v>#DIV/0!</v>
      </c>
      <c r="AF10" s="3">
        <v>3</v>
      </c>
      <c r="AG10" s="50"/>
      <c r="AH10" s="50"/>
      <c r="AI10" s="10">
        <f t="shared" si="14"/>
        <v>0</v>
      </c>
      <c r="AJ10" s="38" t="e">
        <f t="shared" si="15"/>
        <v>#DIV/0!</v>
      </c>
    </row>
    <row r="11" spans="1:36" ht="29.25" customHeight="1" thickBot="1">
      <c r="A11" s="63" t="s">
        <v>3</v>
      </c>
      <c r="B11" s="15">
        <v>1612</v>
      </c>
      <c r="C11" s="12">
        <v>33.3</v>
      </c>
      <c r="D11" s="12">
        <v>35.5</v>
      </c>
      <c r="E11" s="12">
        <f t="shared" si="2"/>
        <v>2.2022332506203472</v>
      </c>
      <c r="F11" s="24">
        <f t="shared" si="3"/>
        <v>106.60660660660662</v>
      </c>
      <c r="G11" s="48">
        <v>1164</v>
      </c>
      <c r="H11" s="48">
        <v>6.5</v>
      </c>
      <c r="I11" s="48">
        <v>267</v>
      </c>
      <c r="J11" s="12">
        <f t="shared" si="4"/>
        <v>22.938144329896907</v>
      </c>
      <c r="K11" s="30">
        <f t="shared" si="5"/>
        <v>4107.692307692308</v>
      </c>
      <c r="L11" s="2">
        <v>953</v>
      </c>
      <c r="M11" s="48">
        <v>194.5</v>
      </c>
      <c r="N11" s="48">
        <v>43.1</v>
      </c>
      <c r="O11" s="12">
        <f t="shared" si="6"/>
        <v>4.522560335781742</v>
      </c>
      <c r="P11" s="24">
        <f t="shared" si="7"/>
        <v>22.159383033419022</v>
      </c>
      <c r="Q11" s="2">
        <v>1874</v>
      </c>
      <c r="R11" s="48">
        <v>38.2</v>
      </c>
      <c r="S11" s="48">
        <v>-53</v>
      </c>
      <c r="T11" s="12">
        <f t="shared" si="8"/>
        <v>-2.828175026680897</v>
      </c>
      <c r="U11" s="24">
        <f t="shared" si="9"/>
        <v>-138.7434554973822</v>
      </c>
      <c r="V11" s="4">
        <v>15</v>
      </c>
      <c r="W11" s="48"/>
      <c r="X11" s="48">
        <v>0.3</v>
      </c>
      <c r="Y11" s="12">
        <f t="shared" si="10"/>
        <v>2</v>
      </c>
      <c r="Z11" s="30" t="e">
        <f t="shared" si="11"/>
        <v>#DIV/0!</v>
      </c>
      <c r="AA11" s="4"/>
      <c r="AB11" s="48"/>
      <c r="AC11" s="48"/>
      <c r="AD11" s="12" t="e">
        <f t="shared" si="12"/>
        <v>#DIV/0!</v>
      </c>
      <c r="AE11" s="24" t="e">
        <f t="shared" si="13"/>
        <v>#DIV/0!</v>
      </c>
      <c r="AF11" s="3">
        <v>6</v>
      </c>
      <c r="AG11" s="50"/>
      <c r="AH11" s="50"/>
      <c r="AI11" s="10">
        <f t="shared" si="14"/>
        <v>0</v>
      </c>
      <c r="AJ11" s="38" t="e">
        <f t="shared" si="15"/>
        <v>#DIV/0!</v>
      </c>
    </row>
    <row r="12" spans="1:36" ht="29.25" customHeight="1" thickBot="1">
      <c r="A12" s="59" t="s">
        <v>4</v>
      </c>
      <c r="B12" s="19">
        <v>10</v>
      </c>
      <c r="C12" s="13"/>
      <c r="D12" s="13">
        <v>-0.6</v>
      </c>
      <c r="E12" s="13">
        <f t="shared" si="2"/>
        <v>-5.999999999999999</v>
      </c>
      <c r="F12" s="28" t="e">
        <f t="shared" si="3"/>
        <v>#DIV/0!</v>
      </c>
      <c r="G12" s="46">
        <v>35</v>
      </c>
      <c r="H12" s="46">
        <v>29</v>
      </c>
      <c r="I12" s="46"/>
      <c r="J12" s="13">
        <f t="shared" si="4"/>
        <v>0</v>
      </c>
      <c r="K12" s="28">
        <f t="shared" si="5"/>
        <v>0</v>
      </c>
      <c r="L12" s="16">
        <v>112</v>
      </c>
      <c r="M12" s="46">
        <v>34</v>
      </c>
      <c r="N12" s="46"/>
      <c r="O12" s="13">
        <f t="shared" si="6"/>
        <v>0</v>
      </c>
      <c r="P12" s="28">
        <f t="shared" si="7"/>
        <v>0</v>
      </c>
      <c r="Q12" s="16">
        <v>240</v>
      </c>
      <c r="R12" s="46">
        <v>5.4</v>
      </c>
      <c r="S12" s="46">
        <v>0.9</v>
      </c>
      <c r="T12" s="13">
        <f t="shared" si="8"/>
        <v>0.375</v>
      </c>
      <c r="U12" s="28">
        <f t="shared" si="9"/>
        <v>16.666666666666664</v>
      </c>
      <c r="V12" s="16">
        <v>3</v>
      </c>
      <c r="W12" s="46"/>
      <c r="X12" s="46"/>
      <c r="Y12" s="13">
        <f t="shared" si="10"/>
        <v>0</v>
      </c>
      <c r="Z12" s="28" t="e">
        <f t="shared" si="11"/>
        <v>#DIV/0!</v>
      </c>
      <c r="AA12" s="16"/>
      <c r="AB12" s="46"/>
      <c r="AC12" s="46"/>
      <c r="AD12" s="13" t="e">
        <f t="shared" si="12"/>
        <v>#DIV/0!</v>
      </c>
      <c r="AE12" s="27" t="e">
        <f t="shared" si="13"/>
        <v>#DIV/0!</v>
      </c>
      <c r="AF12" s="3"/>
      <c r="AG12" s="50"/>
      <c r="AH12" s="50"/>
      <c r="AI12" s="10" t="e">
        <f t="shared" si="14"/>
        <v>#DIV/0!</v>
      </c>
      <c r="AJ12" s="38" t="e">
        <f t="shared" si="15"/>
        <v>#DIV/0!</v>
      </c>
    </row>
    <row r="13" spans="1:36" ht="30.75" customHeight="1" thickBot="1">
      <c r="A13" s="58" t="s">
        <v>5</v>
      </c>
      <c r="B13" s="19">
        <v>50</v>
      </c>
      <c r="C13" s="13">
        <v>0.7</v>
      </c>
      <c r="D13" s="13">
        <v>-4.8</v>
      </c>
      <c r="E13" s="13">
        <f t="shared" si="2"/>
        <v>-9.6</v>
      </c>
      <c r="F13" s="28">
        <f t="shared" si="3"/>
        <v>-685.7142857142858</v>
      </c>
      <c r="G13" s="46">
        <v>50</v>
      </c>
      <c r="H13" s="46">
        <v>0.5</v>
      </c>
      <c r="I13" s="46">
        <v>2.2</v>
      </c>
      <c r="J13" s="13">
        <f t="shared" si="4"/>
        <v>4.4</v>
      </c>
      <c r="K13" s="28">
        <f t="shared" si="5"/>
        <v>440</v>
      </c>
      <c r="L13" s="16">
        <v>200</v>
      </c>
      <c r="M13" s="46">
        <v>76</v>
      </c>
      <c r="N13" s="46">
        <v>0.9</v>
      </c>
      <c r="O13" s="13">
        <f t="shared" si="6"/>
        <v>0.45</v>
      </c>
      <c r="P13" s="28">
        <f t="shared" si="7"/>
        <v>1.1842105263157894</v>
      </c>
      <c r="Q13" s="16">
        <v>355</v>
      </c>
      <c r="R13" s="46">
        <v>4.9</v>
      </c>
      <c r="S13" s="46">
        <v>4.3</v>
      </c>
      <c r="T13" s="13">
        <f t="shared" si="8"/>
        <v>1.2112676056338028</v>
      </c>
      <c r="U13" s="28">
        <f t="shared" si="9"/>
        <v>87.75510204081633</v>
      </c>
      <c r="V13" s="16"/>
      <c r="W13" s="46"/>
      <c r="X13" s="46"/>
      <c r="Y13" s="13" t="e">
        <f t="shared" si="10"/>
        <v>#DIV/0!</v>
      </c>
      <c r="Z13" s="28" t="e">
        <f t="shared" si="11"/>
        <v>#DIV/0!</v>
      </c>
      <c r="AA13" s="16"/>
      <c r="AB13" s="46"/>
      <c r="AC13" s="46"/>
      <c r="AD13" s="13" t="e">
        <f t="shared" si="12"/>
        <v>#DIV/0!</v>
      </c>
      <c r="AE13" s="27" t="e">
        <f t="shared" si="13"/>
        <v>#DIV/0!</v>
      </c>
      <c r="AF13" s="3"/>
      <c r="AG13" s="50"/>
      <c r="AH13" s="50"/>
      <c r="AI13" s="10" t="e">
        <f t="shared" si="14"/>
        <v>#DIV/0!</v>
      </c>
      <c r="AJ13" s="38" t="e">
        <f t="shared" si="15"/>
        <v>#DIV/0!</v>
      </c>
    </row>
    <row r="14" spans="1:36" ht="27.75" customHeight="1" thickBot="1">
      <c r="A14" s="59" t="s">
        <v>6</v>
      </c>
      <c r="B14" s="19">
        <v>52</v>
      </c>
      <c r="C14" s="13">
        <v>-0.1</v>
      </c>
      <c r="D14" s="13">
        <v>-1.7</v>
      </c>
      <c r="E14" s="13">
        <f t="shared" si="2"/>
        <v>-3.269230769230769</v>
      </c>
      <c r="F14" s="28">
        <f t="shared" si="3"/>
        <v>1700</v>
      </c>
      <c r="G14" s="46">
        <v>37</v>
      </c>
      <c r="H14" s="46">
        <v>0.4</v>
      </c>
      <c r="I14" s="46">
        <v>0.2</v>
      </c>
      <c r="J14" s="13">
        <f t="shared" si="4"/>
        <v>0.5405405405405406</v>
      </c>
      <c r="K14" s="28">
        <f t="shared" si="5"/>
        <v>50</v>
      </c>
      <c r="L14" s="16">
        <v>158</v>
      </c>
      <c r="M14" s="46">
        <v>44.4</v>
      </c>
      <c r="N14" s="46"/>
      <c r="O14" s="13">
        <f t="shared" si="6"/>
        <v>0</v>
      </c>
      <c r="P14" s="28">
        <f t="shared" si="7"/>
        <v>0</v>
      </c>
      <c r="Q14" s="16">
        <v>330</v>
      </c>
      <c r="R14" s="46">
        <v>7</v>
      </c>
      <c r="S14" s="46">
        <v>1.6</v>
      </c>
      <c r="T14" s="13">
        <f t="shared" si="8"/>
        <v>0.4848484848484849</v>
      </c>
      <c r="U14" s="28">
        <f t="shared" si="9"/>
        <v>22.857142857142858</v>
      </c>
      <c r="V14" s="16"/>
      <c r="W14" s="46"/>
      <c r="X14" s="46"/>
      <c r="Y14" s="13" t="e">
        <f t="shared" si="10"/>
        <v>#DIV/0!</v>
      </c>
      <c r="Z14" s="28" t="e">
        <f t="shared" si="11"/>
        <v>#DIV/0!</v>
      </c>
      <c r="AA14" s="16"/>
      <c r="AB14" s="46">
        <v>0.1</v>
      </c>
      <c r="AC14" s="50">
        <v>1.5</v>
      </c>
      <c r="AD14" s="13" t="e">
        <f t="shared" si="12"/>
        <v>#DIV/0!</v>
      </c>
      <c r="AE14" s="27">
        <f t="shared" si="13"/>
        <v>1500</v>
      </c>
      <c r="AF14" s="3">
        <v>1</v>
      </c>
      <c r="AG14" s="50"/>
      <c r="AH14" s="50"/>
      <c r="AI14" s="10">
        <f t="shared" si="14"/>
        <v>0</v>
      </c>
      <c r="AJ14" s="38" t="e">
        <f t="shared" si="15"/>
        <v>#DIV/0!</v>
      </c>
    </row>
    <row r="15" spans="1:36" ht="27" customHeight="1" thickBot="1">
      <c r="A15" s="58" t="s">
        <v>7</v>
      </c>
      <c r="B15" s="19">
        <v>9</v>
      </c>
      <c r="C15" s="13">
        <v>0.2</v>
      </c>
      <c r="D15" s="13">
        <v>0.1</v>
      </c>
      <c r="E15" s="13">
        <f t="shared" si="2"/>
        <v>1.1111111111111112</v>
      </c>
      <c r="F15" s="28">
        <f t="shared" si="3"/>
        <v>50</v>
      </c>
      <c r="G15" s="46">
        <v>40</v>
      </c>
      <c r="H15" s="46">
        <v>12.2</v>
      </c>
      <c r="I15" s="46">
        <v>1.9</v>
      </c>
      <c r="J15" s="13">
        <f t="shared" si="4"/>
        <v>4.749999999999999</v>
      </c>
      <c r="K15" s="28">
        <f t="shared" si="5"/>
        <v>15.573770491803279</v>
      </c>
      <c r="L15" s="16">
        <v>186</v>
      </c>
      <c r="M15" s="46">
        <v>60.5</v>
      </c>
      <c r="N15" s="46"/>
      <c r="O15" s="13">
        <f t="shared" si="6"/>
        <v>0</v>
      </c>
      <c r="P15" s="28">
        <f t="shared" si="7"/>
        <v>0</v>
      </c>
      <c r="Q15" s="16">
        <v>258</v>
      </c>
      <c r="R15" s="46">
        <v>2</v>
      </c>
      <c r="S15" s="46">
        <v>3.7</v>
      </c>
      <c r="T15" s="13">
        <f t="shared" si="8"/>
        <v>1.434108527131783</v>
      </c>
      <c r="U15" s="28">
        <f t="shared" si="9"/>
        <v>185</v>
      </c>
      <c r="V15" s="16">
        <v>45</v>
      </c>
      <c r="W15" s="46"/>
      <c r="X15" s="46"/>
      <c r="Y15" s="13">
        <f t="shared" si="10"/>
        <v>0</v>
      </c>
      <c r="Z15" s="28" t="e">
        <f t="shared" si="11"/>
        <v>#DIV/0!</v>
      </c>
      <c r="AA15" s="16"/>
      <c r="AB15" s="46"/>
      <c r="AC15" s="50">
        <v>0.8</v>
      </c>
      <c r="AD15" s="13" t="e">
        <f t="shared" si="12"/>
        <v>#DIV/0!</v>
      </c>
      <c r="AE15" s="27" t="e">
        <f t="shared" si="13"/>
        <v>#DIV/0!</v>
      </c>
      <c r="AF15" s="3"/>
      <c r="AG15" s="50"/>
      <c r="AH15" s="50"/>
      <c r="AI15" s="10" t="e">
        <f t="shared" si="14"/>
        <v>#DIV/0!</v>
      </c>
      <c r="AJ15" s="38" t="e">
        <f t="shared" si="15"/>
        <v>#DIV/0!</v>
      </c>
    </row>
    <row r="16" spans="1:36" ht="26.25" customHeight="1" thickBot="1">
      <c r="A16" s="59" t="s">
        <v>8</v>
      </c>
      <c r="B16" s="19">
        <v>48</v>
      </c>
      <c r="C16" s="13">
        <v>0.4</v>
      </c>
      <c r="D16" s="13">
        <v>-0.1</v>
      </c>
      <c r="E16" s="13">
        <f t="shared" si="2"/>
        <v>-0.20833333333333334</v>
      </c>
      <c r="F16" s="28">
        <f t="shared" si="3"/>
        <v>-25</v>
      </c>
      <c r="G16" s="46">
        <v>34</v>
      </c>
      <c r="H16" s="46">
        <v>1.6</v>
      </c>
      <c r="I16" s="46">
        <v>0.9</v>
      </c>
      <c r="J16" s="17">
        <f t="shared" si="4"/>
        <v>2.6470588235294117</v>
      </c>
      <c r="K16" s="28">
        <f t="shared" si="5"/>
        <v>56.25</v>
      </c>
      <c r="L16" s="16">
        <v>155</v>
      </c>
      <c r="M16" s="46">
        <v>26.4</v>
      </c>
      <c r="N16" s="46"/>
      <c r="O16" s="13">
        <f t="shared" si="6"/>
        <v>0</v>
      </c>
      <c r="P16" s="28">
        <f t="shared" si="7"/>
        <v>0</v>
      </c>
      <c r="Q16" s="16">
        <v>295</v>
      </c>
      <c r="R16" s="46">
        <v>4.5</v>
      </c>
      <c r="S16" s="46">
        <v>5</v>
      </c>
      <c r="T16" s="13">
        <f t="shared" si="8"/>
        <v>1.694915254237288</v>
      </c>
      <c r="U16" s="28">
        <f t="shared" si="9"/>
        <v>111.11111111111111</v>
      </c>
      <c r="V16" s="16"/>
      <c r="W16" s="46"/>
      <c r="X16" s="46"/>
      <c r="Y16" s="13" t="e">
        <f t="shared" si="10"/>
        <v>#DIV/0!</v>
      </c>
      <c r="Z16" s="28" t="e">
        <f t="shared" si="11"/>
        <v>#DIV/0!</v>
      </c>
      <c r="AA16" s="16"/>
      <c r="AB16" s="46"/>
      <c r="AC16" s="50">
        <v>0.3</v>
      </c>
      <c r="AD16" s="13" t="e">
        <f t="shared" si="12"/>
        <v>#DIV/0!</v>
      </c>
      <c r="AE16" s="27" t="e">
        <f t="shared" si="13"/>
        <v>#DIV/0!</v>
      </c>
      <c r="AF16" s="3"/>
      <c r="AG16" s="50"/>
      <c r="AH16" s="50"/>
      <c r="AI16" s="10" t="e">
        <f t="shared" si="14"/>
        <v>#DIV/0!</v>
      </c>
      <c r="AJ16" s="38" t="e">
        <f t="shared" si="15"/>
        <v>#DIV/0!</v>
      </c>
    </row>
    <row r="17" spans="1:36" ht="29.25" customHeight="1" thickBot="1">
      <c r="A17" s="60" t="s">
        <v>9</v>
      </c>
      <c r="B17" s="19">
        <v>50</v>
      </c>
      <c r="C17" s="13">
        <v>0.1</v>
      </c>
      <c r="D17" s="13"/>
      <c r="E17" s="13">
        <f t="shared" si="2"/>
        <v>0</v>
      </c>
      <c r="F17" s="28">
        <f t="shared" si="3"/>
        <v>0</v>
      </c>
      <c r="G17" s="46">
        <v>75</v>
      </c>
      <c r="H17" s="46">
        <v>-2.8</v>
      </c>
      <c r="I17" s="46">
        <v>6.4</v>
      </c>
      <c r="J17" s="13">
        <f t="shared" si="4"/>
        <v>8.533333333333333</v>
      </c>
      <c r="K17" s="28">
        <f t="shared" si="5"/>
        <v>-228.5714285714286</v>
      </c>
      <c r="L17" s="16">
        <v>175</v>
      </c>
      <c r="M17" s="46">
        <v>53.9</v>
      </c>
      <c r="N17" s="46"/>
      <c r="O17" s="13">
        <f t="shared" si="6"/>
        <v>0</v>
      </c>
      <c r="P17" s="28">
        <f t="shared" si="7"/>
        <v>0</v>
      </c>
      <c r="Q17" s="16">
        <v>330</v>
      </c>
      <c r="R17" s="46">
        <v>5.1</v>
      </c>
      <c r="S17" s="46">
        <v>0.5</v>
      </c>
      <c r="T17" s="13">
        <f t="shared" si="8"/>
        <v>0.15151515151515152</v>
      </c>
      <c r="U17" s="28">
        <f t="shared" si="9"/>
        <v>9.803921568627452</v>
      </c>
      <c r="V17" s="16">
        <v>7</v>
      </c>
      <c r="W17" s="46"/>
      <c r="X17" s="46"/>
      <c r="Y17" s="13">
        <f t="shared" si="10"/>
        <v>0</v>
      </c>
      <c r="Z17" s="28" t="e">
        <f t="shared" si="11"/>
        <v>#DIV/0!</v>
      </c>
      <c r="AA17" s="16"/>
      <c r="AB17" s="46"/>
      <c r="AC17" s="46"/>
      <c r="AD17" s="13" t="e">
        <f t="shared" si="12"/>
        <v>#DIV/0!</v>
      </c>
      <c r="AE17" s="27" t="e">
        <f t="shared" si="13"/>
        <v>#DIV/0!</v>
      </c>
      <c r="AF17" s="3"/>
      <c r="AG17" s="50"/>
      <c r="AH17" s="50"/>
      <c r="AI17" s="10" t="e">
        <f t="shared" si="14"/>
        <v>#DIV/0!</v>
      </c>
      <c r="AJ17" s="38" t="e">
        <f t="shared" si="15"/>
        <v>#DIV/0!</v>
      </c>
    </row>
    <row r="18" spans="1:36" ht="39" customHeight="1" thickBot="1">
      <c r="A18" s="65" t="s">
        <v>15</v>
      </c>
      <c r="B18" s="22">
        <f>SUM(B9:B17)</f>
        <v>1900</v>
      </c>
      <c r="C18" s="13">
        <f>SUM(C9:C17)</f>
        <v>36</v>
      </c>
      <c r="D18" s="13">
        <f>SUM(D9:D17)</f>
        <v>27.6</v>
      </c>
      <c r="E18" s="13">
        <f t="shared" si="2"/>
        <v>1.4526315789473685</v>
      </c>
      <c r="F18" s="28">
        <f t="shared" si="3"/>
        <v>76.66666666666667</v>
      </c>
      <c r="G18" s="36">
        <f>SUM(G9:G17)</f>
        <v>1529</v>
      </c>
      <c r="H18" s="36">
        <f>SUM(H9:H17)</f>
        <v>50.800000000000004</v>
      </c>
      <c r="I18" s="36">
        <f>SUM(I9:I17)</f>
        <v>301.8999999999999</v>
      </c>
      <c r="J18" s="13">
        <f t="shared" si="4"/>
        <v>19.744931327665135</v>
      </c>
      <c r="K18" s="28">
        <f t="shared" si="5"/>
        <v>594.291338582677</v>
      </c>
      <c r="L18" s="22">
        <f>SUM(L9:L17)</f>
        <v>2185</v>
      </c>
      <c r="M18" s="46">
        <f>SUM(M9:M17)</f>
        <v>584.5</v>
      </c>
      <c r="N18" s="46">
        <f>SUM(N9:N17)</f>
        <v>44</v>
      </c>
      <c r="O18" s="13">
        <f t="shared" si="6"/>
        <v>2.0137299771167045</v>
      </c>
      <c r="P18" s="28">
        <f t="shared" si="7"/>
        <v>7.527801539777588</v>
      </c>
      <c r="Q18" s="22">
        <f>SUM(Q9:Q17)</f>
        <v>4402</v>
      </c>
      <c r="R18" s="46">
        <f>SUM(R9:R17)</f>
        <v>88</v>
      </c>
      <c r="S18" s="46">
        <f>SUM(S9:S17)</f>
        <v>-31.6</v>
      </c>
      <c r="T18" s="13">
        <f t="shared" si="8"/>
        <v>-0.7178555202180826</v>
      </c>
      <c r="U18" s="28">
        <f t="shared" si="9"/>
        <v>-35.909090909090914</v>
      </c>
      <c r="V18" s="22">
        <f>SUM(V9:V17)</f>
        <v>70</v>
      </c>
      <c r="W18" s="22">
        <f>SUM(W9:W17)</f>
        <v>0</v>
      </c>
      <c r="X18" s="22">
        <f>SUM(X9:X17)</f>
        <v>0.3</v>
      </c>
      <c r="Y18" s="13">
        <f t="shared" si="10"/>
        <v>0.4285714285714286</v>
      </c>
      <c r="Z18" s="28" t="e">
        <f t="shared" si="11"/>
        <v>#DIV/0!</v>
      </c>
      <c r="AA18" s="22">
        <f>SUM(AA9:AA17)</f>
        <v>0</v>
      </c>
      <c r="AB18" s="46">
        <f>SUM(AB9:AB17)</f>
        <v>0.4</v>
      </c>
      <c r="AC18" s="46">
        <f>SUM(AC9:AC17)</f>
        <v>2.5999999999999996</v>
      </c>
      <c r="AD18" s="13" t="e">
        <f t="shared" si="12"/>
        <v>#DIV/0!</v>
      </c>
      <c r="AE18" s="27">
        <f t="shared" si="13"/>
        <v>649.9999999999999</v>
      </c>
      <c r="AF18" s="9">
        <f>SUM(AF9:AF17)</f>
        <v>10</v>
      </c>
      <c r="AG18" s="50">
        <f>SUM(AG9:AG17)</f>
        <v>0</v>
      </c>
      <c r="AH18" s="50">
        <f>SUM(AH9:AH17)</f>
        <v>0</v>
      </c>
      <c r="AI18" s="13">
        <f t="shared" si="14"/>
        <v>0</v>
      </c>
      <c r="AJ18" s="28" t="e">
        <f t="shared" si="15"/>
        <v>#DIV/0!</v>
      </c>
    </row>
    <row r="19" spans="1:36" ht="36.75" customHeight="1" thickBot="1">
      <c r="A19" s="66" t="s">
        <v>16</v>
      </c>
      <c r="B19" s="19">
        <f>B20-B18</f>
        <v>95425</v>
      </c>
      <c r="C19" s="19">
        <f>C20-C18</f>
        <v>1905</v>
      </c>
      <c r="D19" s="19">
        <f>D20-D18</f>
        <v>1503.3000000000002</v>
      </c>
      <c r="E19" s="13">
        <f>D19/B19%</f>
        <v>1.5753733298401889</v>
      </c>
      <c r="F19" s="28">
        <f>D19/C19%</f>
        <v>78.91338582677166</v>
      </c>
      <c r="G19" s="46"/>
      <c r="H19" s="46"/>
      <c r="I19" s="46"/>
      <c r="J19" s="13"/>
      <c r="K19" s="28"/>
      <c r="L19" s="19"/>
      <c r="M19" s="46"/>
      <c r="N19" s="46"/>
      <c r="O19" s="13"/>
      <c r="P19" s="28"/>
      <c r="Q19" s="19"/>
      <c r="R19" s="46"/>
      <c r="S19" s="46"/>
      <c r="T19" s="13"/>
      <c r="U19" s="28"/>
      <c r="V19" s="19">
        <v>4008</v>
      </c>
      <c r="W19" s="47">
        <f>W20-W18</f>
        <v>575.6</v>
      </c>
      <c r="X19" s="47">
        <f>X20-X18</f>
        <v>252.39999999999998</v>
      </c>
      <c r="Y19" s="13">
        <f>X19/V19%</f>
        <v>6.297405189620759</v>
      </c>
      <c r="Z19" s="28">
        <f>X19/W19%</f>
        <v>43.849895760945095</v>
      </c>
      <c r="AA19" s="19">
        <f>AA20-AA18</f>
        <v>10</v>
      </c>
      <c r="AB19" s="46">
        <f>AB20-AB18</f>
        <v>129.9</v>
      </c>
      <c r="AC19" s="46">
        <f>AC20-AC18</f>
        <v>5.9</v>
      </c>
      <c r="AD19" s="13">
        <f>AC19/AA19%</f>
        <v>59</v>
      </c>
      <c r="AE19" s="28">
        <f>AC19/AB19%</f>
        <v>4.541955350269438</v>
      </c>
      <c r="AF19" s="19">
        <f>AF20-AF18</f>
        <v>5</v>
      </c>
      <c r="AG19" s="46">
        <f>AG20-AG18</f>
        <v>7.7</v>
      </c>
      <c r="AH19" s="46">
        <f>AH20-AH18</f>
        <v>0</v>
      </c>
      <c r="AI19" s="13">
        <f>AH19/AF19%</f>
        <v>0</v>
      </c>
      <c r="AJ19" s="28">
        <f>AH19/AG19%</f>
        <v>0</v>
      </c>
    </row>
    <row r="20" spans="1:36" ht="44.25" customHeight="1" thickBot="1">
      <c r="A20" s="59" t="s">
        <v>0</v>
      </c>
      <c r="B20" s="19">
        <v>97325</v>
      </c>
      <c r="C20" s="75">
        <v>1941</v>
      </c>
      <c r="D20" s="75">
        <v>1530.9</v>
      </c>
      <c r="E20" s="13">
        <f>D20/B20%</f>
        <v>1.5729771384536348</v>
      </c>
      <c r="F20" s="28">
        <f>D20/C20%</f>
        <v>78.87171561051005</v>
      </c>
      <c r="G20" s="13">
        <f>G18</f>
        <v>1529</v>
      </c>
      <c r="H20" s="46">
        <f>H18</f>
        <v>50.800000000000004</v>
      </c>
      <c r="I20" s="46">
        <f>I18</f>
        <v>301.8999999999999</v>
      </c>
      <c r="J20" s="13">
        <f>I20/G20%</f>
        <v>19.744931327665135</v>
      </c>
      <c r="K20" s="28">
        <f>I20/H20%</f>
        <v>594.291338582677</v>
      </c>
      <c r="L20" s="19">
        <f>L18+L19</f>
        <v>2185</v>
      </c>
      <c r="M20" s="46">
        <f>M18</f>
        <v>584.5</v>
      </c>
      <c r="N20" s="46">
        <f>N18</f>
        <v>44</v>
      </c>
      <c r="O20" s="13">
        <f>N20/L20%</f>
        <v>2.0137299771167045</v>
      </c>
      <c r="P20" s="28">
        <f>N20/M20%</f>
        <v>7.527801539777588</v>
      </c>
      <c r="Q20" s="19">
        <f>Q18+Q19</f>
        <v>4402</v>
      </c>
      <c r="R20" s="46">
        <f>R18</f>
        <v>88</v>
      </c>
      <c r="S20" s="46">
        <f>S18</f>
        <v>-31.6</v>
      </c>
      <c r="T20" s="13">
        <f>S20/Q20%</f>
        <v>-0.7178555202180826</v>
      </c>
      <c r="U20" s="28">
        <f>S20/R20%</f>
        <v>-35.909090909090914</v>
      </c>
      <c r="V20" s="19">
        <f>V18+V19</f>
        <v>4078</v>
      </c>
      <c r="W20" s="47">
        <v>575.6</v>
      </c>
      <c r="X20" s="47">
        <v>252.7</v>
      </c>
      <c r="Y20" s="13">
        <f>X20/V20%</f>
        <v>6.196665031878371</v>
      </c>
      <c r="Z20" s="28">
        <f>X20/W20%</f>
        <v>43.902015288394715</v>
      </c>
      <c r="AA20" s="19">
        <v>10</v>
      </c>
      <c r="AB20" s="67">
        <v>130.3</v>
      </c>
      <c r="AC20" s="67">
        <v>8.5</v>
      </c>
      <c r="AD20" s="13">
        <f>AC20/AA20%</f>
        <v>85</v>
      </c>
      <c r="AE20" s="27">
        <f>AC20/AB20%</f>
        <v>6.523407521105141</v>
      </c>
      <c r="AF20" s="11">
        <v>15</v>
      </c>
      <c r="AG20" s="68">
        <v>7.7</v>
      </c>
      <c r="AH20" s="68"/>
      <c r="AI20" s="13">
        <f>AH20/AF20%</f>
        <v>0</v>
      </c>
      <c r="AJ20" s="28">
        <f>AH20/AG20%</f>
        <v>0</v>
      </c>
    </row>
    <row r="22" ht="15.75" thickBot="1"/>
    <row r="23" spans="1:36" ht="15" customHeight="1">
      <c r="A23" s="93" t="s">
        <v>11</v>
      </c>
      <c r="B23" s="101" t="s">
        <v>22</v>
      </c>
      <c r="C23" s="122"/>
      <c r="D23" s="122"/>
      <c r="E23" s="122"/>
      <c r="F23" s="122"/>
      <c r="G23" s="133" t="s">
        <v>20</v>
      </c>
      <c r="H23" s="134"/>
      <c r="I23" s="134"/>
      <c r="J23" s="134"/>
      <c r="K23" s="135"/>
      <c r="L23" s="101" t="s">
        <v>26</v>
      </c>
      <c r="M23" s="102"/>
      <c r="N23" s="102"/>
      <c r="O23" s="102"/>
      <c r="P23" s="103"/>
      <c r="Q23" s="101" t="s">
        <v>28</v>
      </c>
      <c r="R23" s="122"/>
      <c r="S23" s="122"/>
      <c r="T23" s="122"/>
      <c r="U23" s="131"/>
      <c r="V23" s="101" t="s">
        <v>17</v>
      </c>
      <c r="W23" s="122"/>
      <c r="X23" s="122"/>
      <c r="Y23" s="122"/>
      <c r="Z23" s="131"/>
      <c r="AA23" s="101" t="s">
        <v>21</v>
      </c>
      <c r="AB23" s="122"/>
      <c r="AC23" s="122"/>
      <c r="AD23" s="122"/>
      <c r="AE23" s="122"/>
      <c r="AF23" s="139" t="s">
        <v>18</v>
      </c>
      <c r="AG23" s="140"/>
      <c r="AH23" s="140"/>
      <c r="AI23" s="140"/>
      <c r="AJ23" s="141"/>
    </row>
    <row r="24" spans="1:36" ht="61.5" customHeight="1">
      <c r="A24" s="94"/>
      <c r="B24" s="123"/>
      <c r="C24" s="124"/>
      <c r="D24" s="124"/>
      <c r="E24" s="124"/>
      <c r="F24" s="124"/>
      <c r="G24" s="136"/>
      <c r="H24" s="137"/>
      <c r="I24" s="137"/>
      <c r="J24" s="137"/>
      <c r="K24" s="138"/>
      <c r="L24" s="104"/>
      <c r="M24" s="105"/>
      <c r="N24" s="105"/>
      <c r="O24" s="105"/>
      <c r="P24" s="106"/>
      <c r="Q24" s="123"/>
      <c r="R24" s="124"/>
      <c r="S24" s="124"/>
      <c r="T24" s="124"/>
      <c r="U24" s="132"/>
      <c r="V24" s="123"/>
      <c r="W24" s="124"/>
      <c r="X24" s="124"/>
      <c r="Y24" s="124"/>
      <c r="Z24" s="132"/>
      <c r="AA24" s="123"/>
      <c r="AB24" s="124"/>
      <c r="AC24" s="124"/>
      <c r="AD24" s="124"/>
      <c r="AE24" s="124"/>
      <c r="AF24" s="142"/>
      <c r="AG24" s="143"/>
      <c r="AH24" s="143"/>
      <c r="AI24" s="143"/>
      <c r="AJ24" s="144"/>
    </row>
    <row r="25" spans="1:36" ht="15" customHeight="1">
      <c r="A25" s="94"/>
      <c r="B25" s="86" t="str">
        <f>B6</f>
        <v>Уточненный план на 2023год</v>
      </c>
      <c r="C25" s="91" t="str">
        <f>C6</f>
        <v>Исполнено на 01.02.  2022</v>
      </c>
      <c r="D25" s="91" t="str">
        <f>D6</f>
        <v>Исполнено на 1.02.  2023</v>
      </c>
      <c r="E25" s="113" t="str">
        <f>E6</f>
        <v>%% к годовому плану</v>
      </c>
      <c r="F25" s="100" t="str">
        <f>F6</f>
        <v>% исп. по сравнению с 1.02.22</v>
      </c>
      <c r="G25" s="89" t="str">
        <f>B6</f>
        <v>Уточненный план на 2023год</v>
      </c>
      <c r="H25" s="91" t="str">
        <f>C6</f>
        <v>Исполнено на 01.02.  2022</v>
      </c>
      <c r="I25" s="91" t="str">
        <f>D6</f>
        <v>Исполнено на 1.02.  2023</v>
      </c>
      <c r="J25" s="113" t="str">
        <f>E6</f>
        <v>%% к годовому плану</v>
      </c>
      <c r="K25" s="100" t="str">
        <f>F6</f>
        <v>% исп. по сравнению с 1.02.22</v>
      </c>
      <c r="L25" s="89" t="str">
        <f>B6</f>
        <v>Уточненный план на 2023год</v>
      </c>
      <c r="M25" s="91" t="str">
        <f>C6</f>
        <v>Исполнено на 01.02.  2022</v>
      </c>
      <c r="N25" s="91" t="str">
        <f>D6</f>
        <v>Исполнено на 1.02.  2023</v>
      </c>
      <c r="O25" s="113" t="str">
        <f>E6</f>
        <v>%% к годовому плану</v>
      </c>
      <c r="P25" s="100" t="str">
        <f>F6</f>
        <v>% исп. по сравнению с 1.02.22</v>
      </c>
      <c r="Q25" s="86" t="str">
        <f aca="true" t="shared" si="16" ref="Q25:Z25">B6</f>
        <v>Уточненный план на 2023год</v>
      </c>
      <c r="R25" s="91" t="str">
        <f t="shared" si="16"/>
        <v>Исполнено на 01.02.  2022</v>
      </c>
      <c r="S25" s="91" t="str">
        <f t="shared" si="16"/>
        <v>Исполнено на 1.02.  2023</v>
      </c>
      <c r="T25" s="113" t="str">
        <f t="shared" si="16"/>
        <v>%% к годовому плану</v>
      </c>
      <c r="U25" s="100" t="str">
        <f t="shared" si="16"/>
        <v>% исп. по сравнению с 1.02.22</v>
      </c>
      <c r="V25" s="86" t="str">
        <f t="shared" si="16"/>
        <v>Уточненный план на 2023год</v>
      </c>
      <c r="W25" s="91" t="str">
        <f t="shared" si="16"/>
        <v>Исполнено на 01.02.  2022</v>
      </c>
      <c r="X25" s="91" t="str">
        <f t="shared" si="16"/>
        <v>Исполнено на 1.02.  2023</v>
      </c>
      <c r="Y25" s="113" t="str">
        <f t="shared" si="16"/>
        <v>%% к годовому плану</v>
      </c>
      <c r="Z25" s="100" t="str">
        <f t="shared" si="16"/>
        <v>% исп. по сравнению с 1.02.22</v>
      </c>
      <c r="AA25" s="86" t="str">
        <f>G6</f>
        <v>Уточненный план на 2023год</v>
      </c>
      <c r="AB25" s="91" t="str">
        <f>H6</f>
        <v>Исполнено на 01.02.  2022</v>
      </c>
      <c r="AC25" s="91" t="str">
        <f>I6</f>
        <v>Исполнено на 1.02.  2023</v>
      </c>
      <c r="AD25" s="113" t="str">
        <f>J6</f>
        <v>%% к годовому плану</v>
      </c>
      <c r="AE25" s="100" t="str">
        <f>K6</f>
        <v>% исп. по сравнению с 1.02.22</v>
      </c>
      <c r="AF25" s="89" t="str">
        <f>G6</f>
        <v>Уточненный план на 2023год</v>
      </c>
      <c r="AG25" s="91" t="str">
        <f>H6</f>
        <v>Исполнено на 01.02.  2022</v>
      </c>
      <c r="AH25" s="91" t="str">
        <f>I6</f>
        <v>Исполнено на 1.02.  2023</v>
      </c>
      <c r="AI25" s="91" t="str">
        <f>J6</f>
        <v>%% к годовому плану</v>
      </c>
      <c r="AJ25" s="119" t="str">
        <f>K6</f>
        <v>% исп. по сравнению с 1.02.22</v>
      </c>
    </row>
    <row r="26" spans="1:36" ht="15" customHeight="1">
      <c r="A26" s="94"/>
      <c r="B26" s="87"/>
      <c r="C26" s="91"/>
      <c r="D26" s="91"/>
      <c r="E26" s="114"/>
      <c r="F26" s="100"/>
      <c r="G26" s="89"/>
      <c r="H26" s="91"/>
      <c r="I26" s="91"/>
      <c r="J26" s="114"/>
      <c r="K26" s="100"/>
      <c r="L26" s="89"/>
      <c r="M26" s="91"/>
      <c r="N26" s="91"/>
      <c r="O26" s="114"/>
      <c r="P26" s="100"/>
      <c r="Q26" s="87"/>
      <c r="R26" s="91"/>
      <c r="S26" s="91"/>
      <c r="T26" s="114"/>
      <c r="U26" s="100"/>
      <c r="V26" s="87"/>
      <c r="W26" s="91"/>
      <c r="X26" s="91"/>
      <c r="Y26" s="114"/>
      <c r="Z26" s="100"/>
      <c r="AA26" s="87"/>
      <c r="AB26" s="91"/>
      <c r="AC26" s="91"/>
      <c r="AD26" s="114"/>
      <c r="AE26" s="100"/>
      <c r="AF26" s="142"/>
      <c r="AG26" s="91"/>
      <c r="AH26" s="91"/>
      <c r="AI26" s="91"/>
      <c r="AJ26" s="119"/>
    </row>
    <row r="27" spans="1:36" ht="66.75" customHeight="1" thickBot="1">
      <c r="A27" s="95"/>
      <c r="B27" s="88"/>
      <c r="C27" s="92"/>
      <c r="D27" s="92"/>
      <c r="E27" s="115"/>
      <c r="F27" s="116"/>
      <c r="G27" s="86"/>
      <c r="H27" s="113"/>
      <c r="I27" s="113"/>
      <c r="J27" s="114"/>
      <c r="K27" s="117"/>
      <c r="L27" s="90"/>
      <c r="M27" s="92"/>
      <c r="N27" s="92"/>
      <c r="O27" s="115"/>
      <c r="P27" s="116"/>
      <c r="Q27" s="88"/>
      <c r="R27" s="92"/>
      <c r="S27" s="92"/>
      <c r="T27" s="115"/>
      <c r="U27" s="116"/>
      <c r="V27" s="87"/>
      <c r="W27" s="113"/>
      <c r="X27" s="113"/>
      <c r="Y27" s="115"/>
      <c r="Z27" s="116"/>
      <c r="AA27" s="88"/>
      <c r="AB27" s="92"/>
      <c r="AC27" s="92"/>
      <c r="AD27" s="115"/>
      <c r="AE27" s="116"/>
      <c r="AF27" s="142"/>
      <c r="AG27" s="91"/>
      <c r="AH27" s="91"/>
      <c r="AI27" s="91"/>
      <c r="AJ27" s="119"/>
    </row>
    <row r="28" spans="1:36" ht="29.25" customHeight="1" thickBot="1">
      <c r="A28" s="58" t="s">
        <v>1</v>
      </c>
      <c r="B28" s="16"/>
      <c r="C28" s="13"/>
      <c r="D28" s="13"/>
      <c r="E28" s="13" t="e">
        <f aca="true" t="shared" si="17" ref="E28:E39">D28/B28%</f>
        <v>#DIV/0!</v>
      </c>
      <c r="F28" s="28" t="e">
        <f aca="true" t="shared" si="18" ref="F28:F39">D28/C28%</f>
        <v>#DIV/0!</v>
      </c>
      <c r="G28" s="18"/>
      <c r="H28" s="49"/>
      <c r="I28" s="49"/>
      <c r="J28" s="7" t="e">
        <f aca="true" t="shared" si="19" ref="J28:J38">I28/G28%</f>
        <v>#DIV/0!</v>
      </c>
      <c r="K28" s="37" t="e">
        <f aca="true" t="shared" si="20" ref="K28:K38">I28/H28%</f>
        <v>#DIV/0!</v>
      </c>
      <c r="L28" s="26">
        <v>7</v>
      </c>
      <c r="M28" s="51"/>
      <c r="N28" s="51">
        <v>6</v>
      </c>
      <c r="O28" s="12"/>
      <c r="P28" s="30"/>
      <c r="Q28" s="80"/>
      <c r="R28" s="71"/>
      <c r="S28" s="71"/>
      <c r="T28" s="71" t="e">
        <f aca="true" t="shared" si="21" ref="T28:T37">S28/Q28%</f>
        <v>#DIV/0!</v>
      </c>
      <c r="U28" s="78" t="e">
        <f aca="true" t="shared" si="22" ref="U28:U37">S28/R28%</f>
        <v>#DIV/0!</v>
      </c>
      <c r="V28" s="10">
        <f aca="true" t="shared" si="23" ref="V28:V36">B9+G9+L9+Q9+V9+AA9+AF9+B28+G28+L28+Q28</f>
        <v>416</v>
      </c>
      <c r="W28" s="10">
        <f aca="true" t="shared" si="24" ref="W28:W36">C9+H9+M9+R9+W9+AB9+AG9+C28+H28+M28+R28</f>
        <v>69.89999999999999</v>
      </c>
      <c r="X28" s="10">
        <f aca="true" t="shared" si="25" ref="X28:X36">D9+I9+N9+S9+X9+AC9+AH9+D28+I28+N28+S28</f>
        <v>12.1</v>
      </c>
      <c r="Y28" s="12">
        <f aca="true" t="shared" si="26" ref="Y28:Y37">X28/V28%</f>
        <v>2.908653846153846</v>
      </c>
      <c r="Z28" s="30">
        <f aca="true" t="shared" si="27" ref="Z28:Z37">X28/W28%</f>
        <v>17.310443490701</v>
      </c>
      <c r="AA28" s="12">
        <v>2725.3</v>
      </c>
      <c r="AB28" s="12">
        <v>196.3</v>
      </c>
      <c r="AC28" s="12">
        <v>261.7</v>
      </c>
      <c r="AD28" s="12">
        <f aca="true" t="shared" si="28" ref="AD28:AD37">AC28/AA28%</f>
        <v>9.602612556415806</v>
      </c>
      <c r="AE28" s="24">
        <f aca="true" t="shared" si="29" ref="AE28:AE37">AC28/AB28%</f>
        <v>133.31635252165051</v>
      </c>
      <c r="AF28" s="9">
        <f aca="true" t="shared" si="30" ref="AF28:AH36">V28+AA28</f>
        <v>3141.3</v>
      </c>
      <c r="AG28" s="10">
        <f t="shared" si="30"/>
        <v>266.2</v>
      </c>
      <c r="AH28" s="10">
        <f t="shared" si="30"/>
        <v>273.8</v>
      </c>
      <c r="AI28" s="10">
        <f aca="true" t="shared" si="31" ref="AI28:AI37">AH28/AF28%</f>
        <v>8.716136631330977</v>
      </c>
      <c r="AJ28" s="38">
        <f aca="true" t="shared" si="32" ref="AJ28:AJ37">AH28/AG28%</f>
        <v>102.854996243426</v>
      </c>
    </row>
    <row r="29" spans="1:36" ht="22.5" customHeight="1" thickBot="1">
      <c r="A29" s="59" t="s">
        <v>2</v>
      </c>
      <c r="B29" s="16"/>
      <c r="C29" s="13"/>
      <c r="D29" s="13"/>
      <c r="E29" s="13" t="e">
        <f t="shared" si="17"/>
        <v>#DIV/0!</v>
      </c>
      <c r="F29" s="28" t="e">
        <f t="shared" si="18"/>
        <v>#DIV/0!</v>
      </c>
      <c r="G29" s="19"/>
      <c r="H29" s="46"/>
      <c r="I29" s="46"/>
      <c r="J29" s="10" t="e">
        <f t="shared" si="19"/>
        <v>#DIV/0!</v>
      </c>
      <c r="K29" s="38" t="e">
        <f t="shared" si="20"/>
        <v>#DIV/0!</v>
      </c>
      <c r="L29" s="29">
        <v>8</v>
      </c>
      <c r="M29" s="52"/>
      <c r="N29" s="52"/>
      <c r="O29" s="13"/>
      <c r="P29" s="28"/>
      <c r="Q29" s="81"/>
      <c r="R29" s="70"/>
      <c r="S29" s="70"/>
      <c r="T29" s="70" t="e">
        <f t="shared" si="21"/>
        <v>#DIV/0!</v>
      </c>
      <c r="U29" s="79" t="e">
        <f t="shared" si="22"/>
        <v>#DIV/0!</v>
      </c>
      <c r="V29" s="10">
        <f t="shared" si="23"/>
        <v>731</v>
      </c>
      <c r="W29" s="10">
        <f t="shared" si="24"/>
        <v>50.900000000000006</v>
      </c>
      <c r="X29" s="10">
        <f t="shared" si="25"/>
        <v>21.8</v>
      </c>
      <c r="Y29" s="13">
        <f t="shared" si="26"/>
        <v>2.982216142270862</v>
      </c>
      <c r="Z29" s="28">
        <f t="shared" si="27"/>
        <v>42.82907662082515</v>
      </c>
      <c r="AA29" s="13">
        <v>3730.4</v>
      </c>
      <c r="AB29" s="13">
        <v>262.3</v>
      </c>
      <c r="AC29" s="13">
        <v>429.4</v>
      </c>
      <c r="AD29" s="13">
        <f t="shared" si="28"/>
        <v>11.510829937808277</v>
      </c>
      <c r="AE29" s="27">
        <f t="shared" si="29"/>
        <v>163.70568051849025</v>
      </c>
      <c r="AF29" s="9">
        <f t="shared" si="30"/>
        <v>4461.4</v>
      </c>
      <c r="AG29" s="10">
        <f t="shared" si="30"/>
        <v>313.20000000000005</v>
      </c>
      <c r="AH29" s="10">
        <f t="shared" si="30"/>
        <v>451.2</v>
      </c>
      <c r="AI29" s="10">
        <f t="shared" si="31"/>
        <v>10.113417312951093</v>
      </c>
      <c r="AJ29" s="38">
        <f t="shared" si="32"/>
        <v>144.06130268199232</v>
      </c>
    </row>
    <row r="30" spans="1:36" ht="28.5" customHeight="1" thickBot="1">
      <c r="A30" s="58" t="s">
        <v>3</v>
      </c>
      <c r="B30" s="16">
        <v>240</v>
      </c>
      <c r="C30" s="84">
        <v>5.2</v>
      </c>
      <c r="D30" s="84">
        <v>0.2</v>
      </c>
      <c r="E30" s="13">
        <f t="shared" si="17"/>
        <v>0.08333333333333334</v>
      </c>
      <c r="F30" s="28">
        <f t="shared" si="18"/>
        <v>3.846153846153846</v>
      </c>
      <c r="G30" s="20"/>
      <c r="H30" s="48"/>
      <c r="I30" s="48">
        <v>1043.5</v>
      </c>
      <c r="J30" s="10" t="e">
        <f t="shared" si="19"/>
        <v>#DIV/0!</v>
      </c>
      <c r="K30" s="38" t="e">
        <f t="shared" si="20"/>
        <v>#DIV/0!</v>
      </c>
      <c r="L30" s="26">
        <v>35</v>
      </c>
      <c r="M30" s="51">
        <v>2.2</v>
      </c>
      <c r="N30" s="51">
        <v>-2.3</v>
      </c>
      <c r="O30" s="13">
        <f>N30/L30%</f>
        <v>-6.571428571428571</v>
      </c>
      <c r="P30" s="25">
        <f>N30/M30%</f>
        <v>-104.54545454545453</v>
      </c>
      <c r="Q30" s="82"/>
      <c r="R30" s="71">
        <v>0.3</v>
      </c>
      <c r="S30" s="71">
        <v>0.5</v>
      </c>
      <c r="T30" s="71" t="e">
        <f t="shared" si="21"/>
        <v>#DIV/0!</v>
      </c>
      <c r="U30" s="78">
        <f t="shared" si="22"/>
        <v>166.66666666666666</v>
      </c>
      <c r="V30" s="10">
        <f t="shared" si="23"/>
        <v>5899</v>
      </c>
      <c r="W30" s="10">
        <f t="shared" si="24"/>
        <v>280.2</v>
      </c>
      <c r="X30" s="10">
        <f t="shared" si="25"/>
        <v>1334.8</v>
      </c>
      <c r="Y30" s="12">
        <f t="shared" si="26"/>
        <v>22.62756399389727</v>
      </c>
      <c r="Z30" s="30">
        <f t="shared" si="27"/>
        <v>476.37401855817274</v>
      </c>
      <c r="AA30" s="12">
        <v>4369.7</v>
      </c>
      <c r="AB30" s="12">
        <v>709.7</v>
      </c>
      <c r="AC30" s="12">
        <v>771.3</v>
      </c>
      <c r="AD30" s="12">
        <f t="shared" si="28"/>
        <v>17.65109732933611</v>
      </c>
      <c r="AE30" s="24">
        <f t="shared" si="29"/>
        <v>108.67972382696912</v>
      </c>
      <c r="AF30" s="9">
        <f t="shared" si="30"/>
        <v>10268.7</v>
      </c>
      <c r="AG30" s="10">
        <f t="shared" si="30"/>
        <v>989.9000000000001</v>
      </c>
      <c r="AH30" s="10">
        <f t="shared" si="30"/>
        <v>2106.1</v>
      </c>
      <c r="AI30" s="10">
        <f t="shared" si="31"/>
        <v>20.509899013507063</v>
      </c>
      <c r="AJ30" s="38">
        <f t="shared" si="32"/>
        <v>212.75886453177085</v>
      </c>
    </row>
    <row r="31" spans="1:36" ht="27" customHeight="1" thickBot="1">
      <c r="A31" s="59" t="s">
        <v>4</v>
      </c>
      <c r="B31" s="16"/>
      <c r="C31" s="13"/>
      <c r="D31" s="13"/>
      <c r="E31" s="13" t="e">
        <f t="shared" si="17"/>
        <v>#DIV/0!</v>
      </c>
      <c r="F31" s="28" t="e">
        <f t="shared" si="18"/>
        <v>#DIV/0!</v>
      </c>
      <c r="G31" s="19"/>
      <c r="H31" s="46"/>
      <c r="I31" s="46"/>
      <c r="J31" s="10" t="e">
        <f t="shared" si="19"/>
        <v>#DIV/0!</v>
      </c>
      <c r="K31" s="38" t="e">
        <f t="shared" si="20"/>
        <v>#DIV/0!</v>
      </c>
      <c r="L31" s="29">
        <v>6</v>
      </c>
      <c r="M31" s="52"/>
      <c r="N31" s="52"/>
      <c r="O31" s="13"/>
      <c r="P31" s="28"/>
      <c r="Q31" s="76"/>
      <c r="R31" s="70"/>
      <c r="S31" s="70"/>
      <c r="T31" s="70" t="e">
        <f t="shared" si="21"/>
        <v>#DIV/0!</v>
      </c>
      <c r="U31" s="77" t="e">
        <f t="shared" si="22"/>
        <v>#DIV/0!</v>
      </c>
      <c r="V31" s="10">
        <f t="shared" si="23"/>
        <v>406</v>
      </c>
      <c r="W31" s="10">
        <f t="shared" si="24"/>
        <v>68.4</v>
      </c>
      <c r="X31" s="10">
        <f t="shared" si="25"/>
        <v>0.30000000000000004</v>
      </c>
      <c r="Y31" s="13">
        <f t="shared" si="26"/>
        <v>0.07389162561576357</v>
      </c>
      <c r="Z31" s="28">
        <f t="shared" si="27"/>
        <v>0.4385964912280702</v>
      </c>
      <c r="AA31" s="13">
        <v>2500.7</v>
      </c>
      <c r="AB31" s="13">
        <v>145</v>
      </c>
      <c r="AC31" s="13">
        <v>238.2</v>
      </c>
      <c r="AD31" s="13">
        <f t="shared" si="28"/>
        <v>9.525332906786101</v>
      </c>
      <c r="AE31" s="27">
        <f t="shared" si="29"/>
        <v>164.27586206896552</v>
      </c>
      <c r="AF31" s="9">
        <f t="shared" si="30"/>
        <v>2906.7</v>
      </c>
      <c r="AG31" s="10">
        <f t="shared" si="30"/>
        <v>213.4</v>
      </c>
      <c r="AH31" s="10">
        <f t="shared" si="30"/>
        <v>238.5</v>
      </c>
      <c r="AI31" s="10">
        <f t="shared" si="31"/>
        <v>8.205181133243887</v>
      </c>
      <c r="AJ31" s="38">
        <f t="shared" si="32"/>
        <v>111.76194939081537</v>
      </c>
    </row>
    <row r="32" spans="1:36" ht="28.5" customHeight="1" thickBot="1">
      <c r="A32" s="58" t="s">
        <v>5</v>
      </c>
      <c r="B32" s="16"/>
      <c r="C32" s="84"/>
      <c r="D32" s="84"/>
      <c r="E32" s="13" t="e">
        <f t="shared" si="17"/>
        <v>#DIV/0!</v>
      </c>
      <c r="F32" s="28" t="e">
        <f t="shared" si="18"/>
        <v>#DIV/0!</v>
      </c>
      <c r="G32" s="20"/>
      <c r="H32" s="48"/>
      <c r="I32" s="48">
        <v>11.1</v>
      </c>
      <c r="J32" s="10" t="e">
        <f t="shared" si="19"/>
        <v>#DIV/0!</v>
      </c>
      <c r="K32" s="38" t="e">
        <f t="shared" si="20"/>
        <v>#DIV/0!</v>
      </c>
      <c r="L32" s="26">
        <v>8</v>
      </c>
      <c r="M32" s="51"/>
      <c r="N32" s="51"/>
      <c r="O32" s="12"/>
      <c r="P32" s="30"/>
      <c r="Q32" s="76"/>
      <c r="R32" s="70"/>
      <c r="S32" s="70"/>
      <c r="T32" s="70" t="e">
        <f t="shared" si="21"/>
        <v>#DIV/0!</v>
      </c>
      <c r="U32" s="77" t="e">
        <f t="shared" si="22"/>
        <v>#DIV/0!</v>
      </c>
      <c r="V32" s="10">
        <f t="shared" si="23"/>
        <v>663</v>
      </c>
      <c r="W32" s="10">
        <f t="shared" si="24"/>
        <v>82.10000000000001</v>
      </c>
      <c r="X32" s="10">
        <f t="shared" si="25"/>
        <v>13.7</v>
      </c>
      <c r="Y32" s="12">
        <f t="shared" si="26"/>
        <v>2.066365007541478</v>
      </c>
      <c r="Z32" s="30">
        <f t="shared" si="27"/>
        <v>16.68696711327649</v>
      </c>
      <c r="AA32" s="12">
        <v>2478.5</v>
      </c>
      <c r="AB32" s="12">
        <v>117.7</v>
      </c>
      <c r="AC32" s="12">
        <v>260.9</v>
      </c>
      <c r="AD32" s="12">
        <f t="shared" si="28"/>
        <v>10.526528142021382</v>
      </c>
      <c r="AE32" s="24">
        <f t="shared" si="29"/>
        <v>221.66525063721323</v>
      </c>
      <c r="AF32" s="9">
        <f t="shared" si="30"/>
        <v>3141.5</v>
      </c>
      <c r="AG32" s="10">
        <f t="shared" si="30"/>
        <v>199.8</v>
      </c>
      <c r="AH32" s="10">
        <f t="shared" si="30"/>
        <v>274.59999999999997</v>
      </c>
      <c r="AI32" s="10">
        <f t="shared" si="31"/>
        <v>8.741047270412222</v>
      </c>
      <c r="AJ32" s="38">
        <f t="shared" si="32"/>
        <v>137.4374374374374</v>
      </c>
    </row>
    <row r="33" spans="1:36" ht="26.25" customHeight="1" thickBot="1">
      <c r="A33" s="59" t="s">
        <v>6</v>
      </c>
      <c r="B33" s="16"/>
      <c r="C33" s="13"/>
      <c r="D33" s="13"/>
      <c r="E33" s="13" t="e">
        <f t="shared" si="17"/>
        <v>#DIV/0!</v>
      </c>
      <c r="F33" s="28" t="e">
        <f t="shared" si="18"/>
        <v>#DIV/0!</v>
      </c>
      <c r="G33" s="19"/>
      <c r="H33" s="46"/>
      <c r="I33" s="46"/>
      <c r="J33" s="10" t="e">
        <f t="shared" si="19"/>
        <v>#DIV/0!</v>
      </c>
      <c r="K33" s="38" t="e">
        <f t="shared" si="20"/>
        <v>#DIV/0!</v>
      </c>
      <c r="L33" s="29">
        <v>8</v>
      </c>
      <c r="M33" s="52"/>
      <c r="N33" s="52"/>
      <c r="O33" s="13"/>
      <c r="P33" s="28"/>
      <c r="Q33" s="76"/>
      <c r="R33" s="70"/>
      <c r="S33" s="70"/>
      <c r="T33" s="70" t="e">
        <f t="shared" si="21"/>
        <v>#DIV/0!</v>
      </c>
      <c r="U33" s="77" t="e">
        <f t="shared" si="22"/>
        <v>#DIV/0!</v>
      </c>
      <c r="V33" s="10">
        <f t="shared" si="23"/>
        <v>586</v>
      </c>
      <c r="W33" s="10">
        <f t="shared" si="24"/>
        <v>51.8</v>
      </c>
      <c r="X33" s="10">
        <f t="shared" si="25"/>
        <v>1.6</v>
      </c>
      <c r="Y33" s="13">
        <f t="shared" si="26"/>
        <v>0.27303754266211605</v>
      </c>
      <c r="Z33" s="28">
        <f t="shared" si="27"/>
        <v>3.088803088803089</v>
      </c>
      <c r="AA33" s="13">
        <v>2693.6</v>
      </c>
      <c r="AB33" s="13">
        <v>194.2</v>
      </c>
      <c r="AC33" s="13">
        <v>292</v>
      </c>
      <c r="AD33" s="13">
        <f t="shared" si="28"/>
        <v>10.84051084051084</v>
      </c>
      <c r="AE33" s="27">
        <f t="shared" si="29"/>
        <v>150.36045314109165</v>
      </c>
      <c r="AF33" s="9">
        <f t="shared" si="30"/>
        <v>3279.6</v>
      </c>
      <c r="AG33" s="10">
        <f t="shared" si="30"/>
        <v>246</v>
      </c>
      <c r="AH33" s="10">
        <f t="shared" si="30"/>
        <v>293.6</v>
      </c>
      <c r="AI33" s="10">
        <f t="shared" si="31"/>
        <v>8.952311257470424</v>
      </c>
      <c r="AJ33" s="38">
        <f t="shared" si="32"/>
        <v>119.34959349593497</v>
      </c>
    </row>
    <row r="34" spans="1:36" ht="30.75" customHeight="1" thickBot="1">
      <c r="A34" s="58" t="s">
        <v>7</v>
      </c>
      <c r="B34" s="16"/>
      <c r="C34" s="13"/>
      <c r="D34" s="13"/>
      <c r="E34" s="13" t="e">
        <f t="shared" si="17"/>
        <v>#DIV/0!</v>
      </c>
      <c r="F34" s="28" t="e">
        <f t="shared" si="18"/>
        <v>#DIV/0!</v>
      </c>
      <c r="G34" s="20"/>
      <c r="H34" s="48"/>
      <c r="I34" s="48"/>
      <c r="J34" s="10" t="e">
        <f t="shared" si="19"/>
        <v>#DIV/0!</v>
      </c>
      <c r="K34" s="38" t="e">
        <f t="shared" si="20"/>
        <v>#DIV/0!</v>
      </c>
      <c r="L34" s="26">
        <v>8</v>
      </c>
      <c r="M34" s="51"/>
      <c r="N34" s="51"/>
      <c r="O34" s="12"/>
      <c r="P34" s="30"/>
      <c r="Q34" s="76"/>
      <c r="R34" s="70"/>
      <c r="S34" s="70"/>
      <c r="T34" s="70" t="e">
        <f t="shared" si="21"/>
        <v>#DIV/0!</v>
      </c>
      <c r="U34" s="77" t="e">
        <f t="shared" si="22"/>
        <v>#DIV/0!</v>
      </c>
      <c r="V34" s="10">
        <f t="shared" si="23"/>
        <v>546</v>
      </c>
      <c r="W34" s="10">
        <f t="shared" si="24"/>
        <v>74.9</v>
      </c>
      <c r="X34" s="10">
        <f t="shared" si="25"/>
        <v>6.5</v>
      </c>
      <c r="Y34" s="12">
        <f t="shared" si="26"/>
        <v>1.1904761904761905</v>
      </c>
      <c r="Z34" s="30">
        <f t="shared" si="27"/>
        <v>8.678237650200266</v>
      </c>
      <c r="AA34" s="12">
        <v>2298.9</v>
      </c>
      <c r="AB34" s="12">
        <v>168.7</v>
      </c>
      <c r="AC34" s="12">
        <v>235.6</v>
      </c>
      <c r="AD34" s="12">
        <f t="shared" si="28"/>
        <v>10.248379659837314</v>
      </c>
      <c r="AE34" s="24">
        <f t="shared" si="29"/>
        <v>139.65619442797868</v>
      </c>
      <c r="AF34" s="9">
        <f t="shared" si="30"/>
        <v>2844.9</v>
      </c>
      <c r="AG34" s="10">
        <f t="shared" si="30"/>
        <v>243.6</v>
      </c>
      <c r="AH34" s="10">
        <f t="shared" si="30"/>
        <v>242.1</v>
      </c>
      <c r="AI34" s="10">
        <f t="shared" si="31"/>
        <v>8.509965200885794</v>
      </c>
      <c r="AJ34" s="38">
        <f t="shared" si="32"/>
        <v>99.38423645320196</v>
      </c>
    </row>
    <row r="35" spans="1:36" ht="29.25" customHeight="1" thickBot="1">
      <c r="A35" s="59" t="s">
        <v>8</v>
      </c>
      <c r="B35" s="16"/>
      <c r="C35" s="85"/>
      <c r="D35" s="85"/>
      <c r="E35" s="13" t="e">
        <f t="shared" si="17"/>
        <v>#DIV/0!</v>
      </c>
      <c r="F35" s="28" t="e">
        <f t="shared" si="18"/>
        <v>#DIV/0!</v>
      </c>
      <c r="G35" s="19"/>
      <c r="H35" s="46"/>
      <c r="I35" s="46"/>
      <c r="J35" s="10" t="e">
        <f t="shared" si="19"/>
        <v>#DIV/0!</v>
      </c>
      <c r="K35" s="38" t="e">
        <f t="shared" si="20"/>
        <v>#DIV/0!</v>
      </c>
      <c r="L35" s="29">
        <v>8</v>
      </c>
      <c r="M35" s="52"/>
      <c r="N35" s="52">
        <v>1</v>
      </c>
      <c r="O35" s="13"/>
      <c r="P35" s="28"/>
      <c r="Q35" s="76"/>
      <c r="R35" s="70"/>
      <c r="S35" s="70"/>
      <c r="T35" s="70" t="e">
        <f t="shared" si="21"/>
        <v>#DIV/0!</v>
      </c>
      <c r="U35" s="77" t="e">
        <f t="shared" si="22"/>
        <v>#DIV/0!</v>
      </c>
      <c r="V35" s="10">
        <f t="shared" si="23"/>
        <v>540</v>
      </c>
      <c r="W35" s="10">
        <f t="shared" si="24"/>
        <v>32.9</v>
      </c>
      <c r="X35" s="10">
        <f t="shared" si="25"/>
        <v>7.1</v>
      </c>
      <c r="Y35" s="13">
        <f t="shared" si="26"/>
        <v>1.3148148148148147</v>
      </c>
      <c r="Z35" s="28">
        <f t="shared" si="27"/>
        <v>21.580547112462007</v>
      </c>
      <c r="AA35" s="13">
        <v>3061.6</v>
      </c>
      <c r="AB35" s="13">
        <v>180</v>
      </c>
      <c r="AC35" s="13">
        <v>693</v>
      </c>
      <c r="AD35" s="13">
        <f t="shared" si="28"/>
        <v>22.635223412594723</v>
      </c>
      <c r="AE35" s="27">
        <f t="shared" si="29"/>
        <v>385</v>
      </c>
      <c r="AF35" s="9">
        <f t="shared" si="30"/>
        <v>3601.6</v>
      </c>
      <c r="AG35" s="10">
        <f t="shared" si="30"/>
        <v>212.9</v>
      </c>
      <c r="AH35" s="10">
        <f t="shared" si="30"/>
        <v>700.1</v>
      </c>
      <c r="AI35" s="10">
        <f t="shared" si="31"/>
        <v>19.43858285206575</v>
      </c>
      <c r="AJ35" s="38">
        <f t="shared" si="32"/>
        <v>328.8398309065289</v>
      </c>
    </row>
    <row r="36" spans="1:36" ht="24.75" customHeight="1" thickBot="1">
      <c r="A36" s="60" t="s">
        <v>9</v>
      </c>
      <c r="B36" s="16"/>
      <c r="C36" s="13"/>
      <c r="D36" s="13"/>
      <c r="E36" s="13" t="e">
        <f t="shared" si="17"/>
        <v>#DIV/0!</v>
      </c>
      <c r="F36" s="28" t="e">
        <f t="shared" si="18"/>
        <v>#DIV/0!</v>
      </c>
      <c r="G36" s="21"/>
      <c r="H36" s="57"/>
      <c r="I36" s="57"/>
      <c r="J36" s="10" t="e">
        <f t="shared" si="19"/>
        <v>#DIV/0!</v>
      </c>
      <c r="K36" s="38" t="e">
        <f t="shared" si="20"/>
        <v>#DIV/0!</v>
      </c>
      <c r="L36" s="33">
        <v>10</v>
      </c>
      <c r="M36" s="53">
        <v>1</v>
      </c>
      <c r="N36" s="53">
        <v>5</v>
      </c>
      <c r="O36" s="14"/>
      <c r="P36" s="32"/>
      <c r="Q36" s="76"/>
      <c r="R36" s="70"/>
      <c r="S36" s="70">
        <v>16.7</v>
      </c>
      <c r="T36" s="70" t="e">
        <f t="shared" si="21"/>
        <v>#DIV/0!</v>
      </c>
      <c r="U36" s="77" t="e">
        <f t="shared" si="22"/>
        <v>#DIV/0!</v>
      </c>
      <c r="V36" s="10">
        <f t="shared" si="23"/>
        <v>647</v>
      </c>
      <c r="W36" s="10">
        <f t="shared" si="24"/>
        <v>57.3</v>
      </c>
      <c r="X36" s="10">
        <f t="shared" si="25"/>
        <v>28.6</v>
      </c>
      <c r="Y36" s="14">
        <f t="shared" si="26"/>
        <v>4.420401854714065</v>
      </c>
      <c r="Z36" s="32">
        <f t="shared" si="27"/>
        <v>49.912739965095994</v>
      </c>
      <c r="AA36" s="14">
        <v>12134.9</v>
      </c>
      <c r="AB36" s="14">
        <v>168.2</v>
      </c>
      <c r="AC36" s="14">
        <v>306.7</v>
      </c>
      <c r="AD36" s="13">
        <f t="shared" si="28"/>
        <v>2.527420909937453</v>
      </c>
      <c r="AE36" s="31">
        <f t="shared" si="29"/>
        <v>182.3424494649227</v>
      </c>
      <c r="AF36" s="9">
        <f t="shared" si="30"/>
        <v>12781.9</v>
      </c>
      <c r="AG36" s="10">
        <f t="shared" si="30"/>
        <v>225.5</v>
      </c>
      <c r="AH36" s="10">
        <f t="shared" si="30"/>
        <v>335.3</v>
      </c>
      <c r="AI36" s="10">
        <f t="shared" si="31"/>
        <v>2.6232406762687863</v>
      </c>
      <c r="AJ36" s="38">
        <f t="shared" si="32"/>
        <v>148.6917960088692</v>
      </c>
    </row>
    <row r="37" spans="1:36" ht="27.75" customHeight="1" thickBot="1">
      <c r="A37" s="61" t="s">
        <v>15</v>
      </c>
      <c r="B37" s="44">
        <f>SUM(B28:B36)</f>
        <v>240</v>
      </c>
      <c r="C37" s="7">
        <f>SUM(C28:C36)</f>
        <v>5.2</v>
      </c>
      <c r="D37" s="7">
        <f>SUM(D28:D36)</f>
        <v>0.2</v>
      </c>
      <c r="E37" s="7">
        <f t="shared" si="17"/>
        <v>0.08333333333333334</v>
      </c>
      <c r="F37" s="37">
        <f t="shared" si="18"/>
        <v>3.846153846153846</v>
      </c>
      <c r="G37" s="42">
        <f>SUM(G28:G36)</f>
        <v>0</v>
      </c>
      <c r="H37" s="57">
        <f>SUM(H28:H36)</f>
        <v>0</v>
      </c>
      <c r="I37" s="57">
        <f>SUM(I28:I36)</f>
        <v>1054.6</v>
      </c>
      <c r="J37" s="14" t="e">
        <f t="shared" si="19"/>
        <v>#DIV/0!</v>
      </c>
      <c r="K37" s="32" t="e">
        <f t="shared" si="20"/>
        <v>#DIV/0!</v>
      </c>
      <c r="L37" s="44">
        <f>SUM(L28:L36)</f>
        <v>98</v>
      </c>
      <c r="M37" s="54">
        <f>SUM(M28:M36)</f>
        <v>3.2</v>
      </c>
      <c r="N37" s="54">
        <f>SUM(N28:N36)</f>
        <v>9.7</v>
      </c>
      <c r="O37" s="7">
        <f>N37/L37%</f>
        <v>9.89795918367347</v>
      </c>
      <c r="P37" s="37">
        <f>N37/M37%</f>
        <v>303.12499999999994</v>
      </c>
      <c r="Q37" s="83">
        <f>SUM(Q28:Q36)</f>
        <v>0</v>
      </c>
      <c r="R37" s="70">
        <f>SUM(R28:R36)</f>
        <v>0.3</v>
      </c>
      <c r="S37" s="70">
        <f>SUM(S28:S36)</f>
        <v>17.2</v>
      </c>
      <c r="T37" s="70" t="e">
        <f t="shared" si="21"/>
        <v>#DIV/0!</v>
      </c>
      <c r="U37" s="77">
        <f t="shared" si="22"/>
        <v>5733.333333333333</v>
      </c>
      <c r="V37" s="42">
        <f>SUM(V28:V36)</f>
        <v>10434</v>
      </c>
      <c r="W37" s="43">
        <f>SUM(W28:W36)</f>
        <v>768.3999999999999</v>
      </c>
      <c r="X37" s="14">
        <f>SUM(X28:X36)</f>
        <v>1426.4999999999998</v>
      </c>
      <c r="Y37" s="7">
        <f t="shared" si="26"/>
        <v>13.67165037377803</v>
      </c>
      <c r="Z37" s="8">
        <f t="shared" si="27"/>
        <v>185.64549713690786</v>
      </c>
      <c r="AA37" s="44">
        <f>SUM(AA28:AA36)</f>
        <v>35993.6</v>
      </c>
      <c r="AB37" s="73">
        <f>SUM(AB28:AB36)</f>
        <v>2142.1000000000004</v>
      </c>
      <c r="AC37" s="73">
        <f>SUM(AC28:AC36)</f>
        <v>3488.7999999999997</v>
      </c>
      <c r="AD37" s="7">
        <f t="shared" si="28"/>
        <v>9.692834281650072</v>
      </c>
      <c r="AE37" s="8">
        <f t="shared" si="29"/>
        <v>162.86821343541382</v>
      </c>
      <c r="AF37" s="39">
        <f>SUM(AF28:AF36)</f>
        <v>46427.600000000006</v>
      </c>
      <c r="AG37" s="45">
        <f>SUM(AG28:AG36)</f>
        <v>2910.5</v>
      </c>
      <c r="AH37" s="7">
        <f>SUM(AH28:AH36)</f>
        <v>4915.3</v>
      </c>
      <c r="AI37" s="7">
        <f t="shared" si="31"/>
        <v>10.587021513065503</v>
      </c>
      <c r="AJ37" s="8">
        <f t="shared" si="32"/>
        <v>168.88163545782513</v>
      </c>
    </row>
    <row r="38" spans="1:36" ht="24" customHeight="1" thickBot="1">
      <c r="A38" s="62" t="s">
        <v>16</v>
      </c>
      <c r="B38" s="19">
        <f>B39-B37</f>
        <v>650</v>
      </c>
      <c r="C38" s="19">
        <f>C39-C37</f>
        <v>90</v>
      </c>
      <c r="D38" s="19">
        <f>D39-D37</f>
        <v>76.6</v>
      </c>
      <c r="E38" s="13">
        <f t="shared" si="17"/>
        <v>11.784615384615384</v>
      </c>
      <c r="F38" s="28">
        <f t="shared" si="18"/>
        <v>85.1111111111111</v>
      </c>
      <c r="G38" s="19">
        <f>G39-G37</f>
        <v>200</v>
      </c>
      <c r="H38" s="46">
        <f>H39-H37</f>
        <v>36.1</v>
      </c>
      <c r="I38" s="46">
        <f>I39-I37</f>
        <v>280.70000000000005</v>
      </c>
      <c r="J38" s="13">
        <f t="shared" si="19"/>
        <v>140.35000000000002</v>
      </c>
      <c r="K38" s="28">
        <f t="shared" si="20"/>
        <v>777.5623268698063</v>
      </c>
      <c r="L38" s="18">
        <f>L39-L37</f>
        <v>209</v>
      </c>
      <c r="M38" s="55">
        <f>M39-M37</f>
        <v>41</v>
      </c>
      <c r="N38" s="55">
        <f>N39-N37</f>
        <v>48.900000000000006</v>
      </c>
      <c r="O38" s="7">
        <f>N38/L38%</f>
        <v>23.397129186602875</v>
      </c>
      <c r="P38" s="37">
        <f>N38/M38%</f>
        <v>119.26829268292686</v>
      </c>
      <c r="Q38" s="72">
        <f>Q39-Q37</f>
        <v>0</v>
      </c>
      <c r="R38" s="72">
        <f>R39-R37</f>
        <v>9.899999999999999</v>
      </c>
      <c r="S38" s="72">
        <f>S39-S37</f>
        <v>0</v>
      </c>
      <c r="T38" s="70" t="e">
        <f>S38/Q38%</f>
        <v>#DIV/0!</v>
      </c>
      <c r="U38" s="77">
        <f>S38/R38%</f>
        <v>0</v>
      </c>
      <c r="V38" s="35">
        <f>V39-V37</f>
        <v>136482</v>
      </c>
      <c r="W38" s="17">
        <f>W39-W37</f>
        <v>4601.900000000001</v>
      </c>
      <c r="X38" s="17">
        <f>X39-X37</f>
        <v>2794.1000000000004</v>
      </c>
      <c r="Y38" s="17">
        <f>X38/V38%</f>
        <v>2.0472296713119684</v>
      </c>
      <c r="Z38" s="25">
        <f>X38/W38%</f>
        <v>60.71622590669072</v>
      </c>
      <c r="AA38" s="35">
        <v>540581.8</v>
      </c>
      <c r="AB38" s="69">
        <v>25977.5</v>
      </c>
      <c r="AC38" s="69">
        <v>27071.5</v>
      </c>
      <c r="AD38" s="17">
        <f>AC38/AA38%</f>
        <v>5.007845251171978</v>
      </c>
      <c r="AE38" s="25">
        <f>AC38/AB38%</f>
        <v>104.21133673371187</v>
      </c>
      <c r="AF38" s="17">
        <f>AF39-AF37</f>
        <v>677063.8</v>
      </c>
      <c r="AG38" s="17">
        <f>AG39-AG37</f>
        <v>30579.4</v>
      </c>
      <c r="AH38" s="17">
        <f>AH39-AH37</f>
        <v>29865.600000000002</v>
      </c>
      <c r="AI38" s="17">
        <f>AH38/AF38%</f>
        <v>4.411046639917833</v>
      </c>
      <c r="AJ38" s="25">
        <f>AH38/AG38%</f>
        <v>97.66574883745265</v>
      </c>
    </row>
    <row r="39" spans="1:36" ht="27" customHeight="1" thickBot="1">
      <c r="A39" s="59" t="s">
        <v>0</v>
      </c>
      <c r="B39" s="19">
        <v>890</v>
      </c>
      <c r="C39" s="13">
        <v>95.2</v>
      </c>
      <c r="D39" s="13">
        <v>76.8</v>
      </c>
      <c r="E39" s="13">
        <f t="shared" si="17"/>
        <v>8.629213483146067</v>
      </c>
      <c r="F39" s="28">
        <f t="shared" si="18"/>
        <v>80.67226890756302</v>
      </c>
      <c r="G39" s="19">
        <v>200</v>
      </c>
      <c r="H39" s="46">
        <v>36.1</v>
      </c>
      <c r="I39" s="46">
        <v>1335.3</v>
      </c>
      <c r="J39" s="13">
        <f>I39/G39%</f>
        <v>667.65</v>
      </c>
      <c r="K39" s="28">
        <f>I39/H39%</f>
        <v>3698.8919667590026</v>
      </c>
      <c r="L39" s="19">
        <v>307</v>
      </c>
      <c r="M39" s="56">
        <v>44.2</v>
      </c>
      <c r="N39" s="56">
        <v>58.6</v>
      </c>
      <c r="O39" s="13">
        <f>N39/L39%</f>
        <v>19.08794788273616</v>
      </c>
      <c r="P39" s="28">
        <f>N39/M39%</f>
        <v>132.579185520362</v>
      </c>
      <c r="Q39" s="72"/>
      <c r="R39" s="72">
        <v>10.2</v>
      </c>
      <c r="S39" s="72">
        <v>17.2</v>
      </c>
      <c r="T39" s="70" t="e">
        <f>S39/Q39%</f>
        <v>#DIV/0!</v>
      </c>
      <c r="U39" s="77">
        <f>S39/R39%</f>
        <v>168.62745098039215</v>
      </c>
      <c r="V39" s="10">
        <v>146916</v>
      </c>
      <c r="W39" s="74">
        <v>5370.3</v>
      </c>
      <c r="X39" s="74">
        <v>4220.6</v>
      </c>
      <c r="Y39" s="13">
        <f>X39/V39%</f>
        <v>2.8727980614773068</v>
      </c>
      <c r="Z39" s="13">
        <f>X39/W39%</f>
        <v>78.59151257844069</v>
      </c>
      <c r="AA39" s="13">
        <f>AA37+AA38</f>
        <v>576575.4</v>
      </c>
      <c r="AB39" s="70">
        <f>AB37+AB38</f>
        <v>28119.6</v>
      </c>
      <c r="AC39" s="70">
        <f>AC37+AC38</f>
        <v>30560.3</v>
      </c>
      <c r="AD39" s="13">
        <f>AC39/AA39%</f>
        <v>5.300312847200904</v>
      </c>
      <c r="AE39" s="13">
        <f>AC39/AB39%</f>
        <v>108.67971094894665</v>
      </c>
      <c r="AF39" s="11">
        <f>V39+AA39</f>
        <v>723491.4</v>
      </c>
      <c r="AG39" s="13">
        <f>W39+AB39</f>
        <v>33489.9</v>
      </c>
      <c r="AH39" s="13">
        <f>X39+AC39</f>
        <v>34780.9</v>
      </c>
      <c r="AI39" s="13">
        <f>AH39/AF39%</f>
        <v>4.807368822905151</v>
      </c>
      <c r="AJ39" s="13">
        <f>AH39/AG39%</f>
        <v>103.85489356492555</v>
      </c>
    </row>
  </sheetData>
  <sheetProtection/>
  <mergeCells count="87">
    <mergeCell ref="R25:R27"/>
    <mergeCell ref="AB25:AB27"/>
    <mergeCell ref="AC25:AC27"/>
    <mergeCell ref="AF6:AF8"/>
    <mergeCell ref="AF25:AF27"/>
    <mergeCell ref="AA23:AE24"/>
    <mergeCell ref="S25:S27"/>
    <mergeCell ref="T25:T27"/>
    <mergeCell ref="W25:W27"/>
    <mergeCell ref="AE6:AE8"/>
    <mergeCell ref="AJ6:AJ8"/>
    <mergeCell ref="AG6:AG8"/>
    <mergeCell ref="AH6:AH8"/>
    <mergeCell ref="AD25:AD27"/>
    <mergeCell ref="Q23:U24"/>
    <mergeCell ref="V23:Z24"/>
    <mergeCell ref="X6:X8"/>
    <mergeCell ref="AC6:AC8"/>
    <mergeCell ref="AD6:AD8"/>
    <mergeCell ref="AF23:AJ24"/>
    <mergeCell ref="AH25:AH27"/>
    <mergeCell ref="Y25:Y27"/>
    <mergeCell ref="AB6:AB8"/>
    <mergeCell ref="Z25:Z27"/>
    <mergeCell ref="Y6:Y8"/>
    <mergeCell ref="Z6:Z8"/>
    <mergeCell ref="AA25:AA27"/>
    <mergeCell ref="AI6:AI8"/>
    <mergeCell ref="AI25:AI27"/>
    <mergeCell ref="A23:A27"/>
    <mergeCell ref="B23:F24"/>
    <mergeCell ref="G23:K24"/>
    <mergeCell ref="L23:P24"/>
    <mergeCell ref="F25:F27"/>
    <mergeCell ref="H25:H27"/>
    <mergeCell ref="N25:N27"/>
    <mergeCell ref="Q25:Q27"/>
    <mergeCell ref="AJ25:AJ27"/>
    <mergeCell ref="AE25:AE27"/>
    <mergeCell ref="AG25:AG27"/>
    <mergeCell ref="V25:V27"/>
    <mergeCell ref="U25:U27"/>
    <mergeCell ref="G2:AG2"/>
    <mergeCell ref="AA4:AE5"/>
    <mergeCell ref="AF4:AJ5"/>
    <mergeCell ref="H6:H8"/>
    <mergeCell ref="V4:Z5"/>
    <mergeCell ref="X25:X27"/>
    <mergeCell ref="J25:J27"/>
    <mergeCell ref="G25:G27"/>
    <mergeCell ref="AA6:AA8"/>
    <mergeCell ref="B25:B27"/>
    <mergeCell ref="C25:C27"/>
    <mergeCell ref="D25:D27"/>
    <mergeCell ref="E25:E27"/>
    <mergeCell ref="F6:F8"/>
    <mergeCell ref="E6:E8"/>
    <mergeCell ref="U6:U8"/>
    <mergeCell ref="P25:P27"/>
    <mergeCell ref="W6:W8"/>
    <mergeCell ref="S6:S8"/>
    <mergeCell ref="T6:T8"/>
    <mergeCell ref="I6:I8"/>
    <mergeCell ref="P6:P8"/>
    <mergeCell ref="I25:I27"/>
    <mergeCell ref="O25:O27"/>
    <mergeCell ref="L25:L27"/>
    <mergeCell ref="M25:M27"/>
    <mergeCell ref="K25:K27"/>
    <mergeCell ref="Q4:U5"/>
    <mergeCell ref="C6:C8"/>
    <mergeCell ref="D6:D8"/>
    <mergeCell ref="B6:B8"/>
    <mergeCell ref="G6:G8"/>
    <mergeCell ref="Q6:Q8"/>
    <mergeCell ref="R6:R8"/>
    <mergeCell ref="O6:O8"/>
    <mergeCell ref="V6:V8"/>
    <mergeCell ref="L6:L8"/>
    <mergeCell ref="M6:M8"/>
    <mergeCell ref="A4:A8"/>
    <mergeCell ref="B4:F5"/>
    <mergeCell ref="G4:K5"/>
    <mergeCell ref="L4:P5"/>
    <mergeCell ref="J6:J8"/>
    <mergeCell ref="K6:K8"/>
    <mergeCell ref="N6:N8"/>
  </mergeCells>
  <printOptions/>
  <pageMargins left="0" right="0" top="0.1968503937007874" bottom="0.1968503937007874" header="0.5118110236220472" footer="0.5118110236220472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39"/>
  <sheetViews>
    <sheetView zoomScalePageLayoutView="0" workbookViewId="0" topLeftCell="F19">
      <selection activeCell="K31" sqref="K31"/>
    </sheetView>
  </sheetViews>
  <sheetFormatPr defaultColWidth="9.125" defaultRowHeight="12.75"/>
  <cols>
    <col min="1" max="1" width="23.875" style="23" customWidth="1"/>
    <col min="2" max="2" width="8.875" style="23" customWidth="1"/>
    <col min="3" max="3" width="8.00390625" style="23" customWidth="1"/>
    <col min="4" max="4" width="8.125" style="23" customWidth="1"/>
    <col min="5" max="5" width="6.125" style="23" customWidth="1"/>
    <col min="6" max="6" width="7.50390625" style="23" customWidth="1"/>
    <col min="7" max="7" width="8.625" style="23" customWidth="1"/>
    <col min="8" max="8" width="7.00390625" style="23" customWidth="1"/>
    <col min="9" max="9" width="9.00390625" style="23" customWidth="1"/>
    <col min="10" max="10" width="7.00390625" style="23" customWidth="1"/>
    <col min="11" max="11" width="6.875" style="23" customWidth="1"/>
    <col min="12" max="12" width="8.50390625" style="23" customWidth="1"/>
    <col min="13" max="13" width="8.00390625" style="23" customWidth="1"/>
    <col min="14" max="14" width="7.375" style="23" customWidth="1"/>
    <col min="15" max="15" width="6.375" style="23" customWidth="1"/>
    <col min="16" max="16" width="6.00390625" style="23" customWidth="1"/>
    <col min="17" max="17" width="8.00390625" style="23" customWidth="1"/>
    <col min="18" max="18" width="7.50390625" style="23" customWidth="1"/>
    <col min="19" max="19" width="8.125" style="23" customWidth="1"/>
    <col min="20" max="20" width="5.625" style="23" customWidth="1"/>
    <col min="21" max="21" width="6.50390625" style="23" customWidth="1"/>
    <col min="22" max="22" width="10.50390625" style="23" customWidth="1"/>
    <col min="23" max="23" width="8.625" style="23" customWidth="1"/>
    <col min="24" max="24" width="8.50390625" style="23" customWidth="1"/>
    <col min="25" max="25" width="6.00390625" style="23" customWidth="1"/>
    <col min="26" max="26" width="6.50390625" style="23" customWidth="1"/>
    <col min="27" max="27" width="9.875" style="23" customWidth="1"/>
    <col min="28" max="28" width="9.00390625" style="23" customWidth="1"/>
    <col min="29" max="29" width="8.875" style="23" customWidth="1"/>
    <col min="30" max="30" width="5.625" style="23" customWidth="1"/>
    <col min="31" max="31" width="7.625" style="23" customWidth="1"/>
    <col min="32" max="32" width="9.875" style="23" customWidth="1"/>
    <col min="33" max="33" width="10.125" style="23" customWidth="1"/>
    <col min="34" max="34" width="9.125" style="23" customWidth="1"/>
    <col min="35" max="35" width="5.125" style="23" customWidth="1"/>
    <col min="36" max="36" width="6.125" style="23" customWidth="1"/>
    <col min="37" max="16384" width="9.125" style="40" customWidth="1"/>
  </cols>
  <sheetData>
    <row r="2" spans="7:33" ht="37.5" customHeight="1">
      <c r="G2" s="120" t="s">
        <v>34</v>
      </c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</row>
    <row r="3" spans="31:36" ht="15.75" thickBot="1">
      <c r="AE3" s="41"/>
      <c r="AJ3" s="41" t="s">
        <v>13</v>
      </c>
    </row>
    <row r="4" spans="1:36" ht="15" customHeight="1">
      <c r="A4" s="93" t="s">
        <v>11</v>
      </c>
      <c r="B4" s="96" t="s">
        <v>12</v>
      </c>
      <c r="C4" s="97"/>
      <c r="D4" s="97"/>
      <c r="E4" s="97"/>
      <c r="F4" s="98"/>
      <c r="G4" s="101" t="s">
        <v>10</v>
      </c>
      <c r="H4" s="102"/>
      <c r="I4" s="102"/>
      <c r="J4" s="102"/>
      <c r="K4" s="103"/>
      <c r="L4" s="107" t="s">
        <v>24</v>
      </c>
      <c r="M4" s="108"/>
      <c r="N4" s="108"/>
      <c r="O4" s="108"/>
      <c r="P4" s="109"/>
      <c r="Q4" s="107" t="s">
        <v>23</v>
      </c>
      <c r="R4" s="108"/>
      <c r="S4" s="108"/>
      <c r="T4" s="108"/>
      <c r="U4" s="109"/>
      <c r="V4" s="101" t="s">
        <v>19</v>
      </c>
      <c r="W4" s="122"/>
      <c r="X4" s="122"/>
      <c r="Y4" s="122"/>
      <c r="Z4" s="131"/>
      <c r="AA4" s="101" t="s">
        <v>25</v>
      </c>
      <c r="AB4" s="122"/>
      <c r="AC4" s="122"/>
      <c r="AD4" s="122"/>
      <c r="AE4" s="122"/>
      <c r="AF4" s="125" t="s">
        <v>27</v>
      </c>
      <c r="AG4" s="126"/>
      <c r="AH4" s="126"/>
      <c r="AI4" s="126"/>
      <c r="AJ4" s="127"/>
    </row>
    <row r="5" spans="1:36" ht="46.5" customHeight="1">
      <c r="A5" s="94"/>
      <c r="B5" s="99"/>
      <c r="C5" s="91"/>
      <c r="D5" s="91"/>
      <c r="E5" s="91"/>
      <c r="F5" s="100"/>
      <c r="G5" s="104"/>
      <c r="H5" s="105"/>
      <c r="I5" s="105"/>
      <c r="J5" s="105"/>
      <c r="K5" s="106"/>
      <c r="L5" s="110"/>
      <c r="M5" s="111"/>
      <c r="N5" s="111"/>
      <c r="O5" s="111"/>
      <c r="P5" s="112"/>
      <c r="Q5" s="110"/>
      <c r="R5" s="111"/>
      <c r="S5" s="111"/>
      <c r="T5" s="111"/>
      <c r="U5" s="112"/>
      <c r="V5" s="123"/>
      <c r="W5" s="124"/>
      <c r="X5" s="124"/>
      <c r="Y5" s="124"/>
      <c r="Z5" s="132"/>
      <c r="AA5" s="123"/>
      <c r="AB5" s="124"/>
      <c r="AC5" s="124"/>
      <c r="AD5" s="124"/>
      <c r="AE5" s="124"/>
      <c r="AF5" s="128"/>
      <c r="AG5" s="129"/>
      <c r="AH5" s="129"/>
      <c r="AI5" s="129"/>
      <c r="AJ5" s="130"/>
    </row>
    <row r="6" spans="1:36" ht="15" customHeight="1">
      <c r="A6" s="94"/>
      <c r="B6" s="99" t="s">
        <v>33</v>
      </c>
      <c r="C6" s="91" t="s">
        <v>35</v>
      </c>
      <c r="D6" s="91" t="s">
        <v>36</v>
      </c>
      <c r="E6" s="113" t="s">
        <v>14</v>
      </c>
      <c r="F6" s="100" t="s">
        <v>37</v>
      </c>
      <c r="G6" s="86" t="str">
        <f>B6</f>
        <v>Уточненный план на 2023год</v>
      </c>
      <c r="H6" s="91" t="str">
        <f>C6</f>
        <v>Исполнено на 01.03.  2022</v>
      </c>
      <c r="I6" s="91" t="str">
        <f>D6</f>
        <v>Исполнено на 1.03.  2023</v>
      </c>
      <c r="J6" s="113" t="str">
        <f>E6</f>
        <v>%% к годовому плану</v>
      </c>
      <c r="K6" s="100" t="str">
        <f>F6</f>
        <v>% исп. по сравнению с 1.03.22</v>
      </c>
      <c r="L6" s="89" t="str">
        <f aca="true" t="shared" si="0" ref="L6:U6">B6</f>
        <v>Уточненный план на 2023год</v>
      </c>
      <c r="M6" s="91" t="str">
        <f t="shared" si="0"/>
        <v>Исполнено на 01.03.  2022</v>
      </c>
      <c r="N6" s="91" t="str">
        <f t="shared" si="0"/>
        <v>Исполнено на 1.03.  2023</v>
      </c>
      <c r="O6" s="113" t="str">
        <f t="shared" si="0"/>
        <v>%% к годовому плану</v>
      </c>
      <c r="P6" s="100" t="str">
        <f t="shared" si="0"/>
        <v>% исп. по сравнению с 1.03.22</v>
      </c>
      <c r="Q6" s="89" t="str">
        <f t="shared" si="0"/>
        <v>Уточненный план на 2023год</v>
      </c>
      <c r="R6" s="91" t="str">
        <f t="shared" si="0"/>
        <v>Исполнено на 01.03.  2022</v>
      </c>
      <c r="S6" s="91" t="str">
        <f t="shared" si="0"/>
        <v>Исполнено на 1.03.  2023</v>
      </c>
      <c r="T6" s="113" t="str">
        <f t="shared" si="0"/>
        <v>%% к годовому плану</v>
      </c>
      <c r="U6" s="100" t="str">
        <f t="shared" si="0"/>
        <v>% исп. по сравнению с 1.03.22</v>
      </c>
      <c r="V6" s="86" t="str">
        <f>G6</f>
        <v>Уточненный план на 2023год</v>
      </c>
      <c r="W6" s="91" t="str">
        <f>H6</f>
        <v>Исполнено на 01.03.  2022</v>
      </c>
      <c r="X6" s="91" t="str">
        <f>I6</f>
        <v>Исполнено на 1.03.  2023</v>
      </c>
      <c r="Y6" s="113" t="str">
        <f>J6</f>
        <v>%% к годовому плану</v>
      </c>
      <c r="Z6" s="100" t="str">
        <f>K6</f>
        <v>% исп. по сравнению с 1.03.22</v>
      </c>
      <c r="AA6" s="86" t="str">
        <f aca="true" t="shared" si="1" ref="AA6:AJ6">B6</f>
        <v>Уточненный план на 2023год</v>
      </c>
      <c r="AB6" s="91" t="str">
        <f t="shared" si="1"/>
        <v>Исполнено на 01.03.  2022</v>
      </c>
      <c r="AC6" s="91" t="str">
        <f t="shared" si="1"/>
        <v>Исполнено на 1.03.  2023</v>
      </c>
      <c r="AD6" s="113" t="str">
        <f t="shared" si="1"/>
        <v>%% к годовому плану</v>
      </c>
      <c r="AE6" s="100" t="str">
        <f t="shared" si="1"/>
        <v>% исп. по сравнению с 1.03.22</v>
      </c>
      <c r="AF6" s="89" t="str">
        <f t="shared" si="1"/>
        <v>Уточненный план на 2023год</v>
      </c>
      <c r="AG6" s="91" t="str">
        <f t="shared" si="1"/>
        <v>Исполнено на 01.03.  2022</v>
      </c>
      <c r="AH6" s="91" t="str">
        <f t="shared" si="1"/>
        <v>Исполнено на 1.03.  2023</v>
      </c>
      <c r="AI6" s="91" t="str">
        <f t="shared" si="1"/>
        <v>%% к годовому плану</v>
      </c>
      <c r="AJ6" s="119" t="str">
        <f t="shared" si="1"/>
        <v>% исп. по сравнению с 1.03.22</v>
      </c>
    </row>
    <row r="7" spans="1:36" ht="15" customHeight="1">
      <c r="A7" s="94"/>
      <c r="B7" s="99"/>
      <c r="C7" s="91"/>
      <c r="D7" s="91"/>
      <c r="E7" s="114"/>
      <c r="F7" s="100"/>
      <c r="G7" s="87"/>
      <c r="H7" s="91"/>
      <c r="I7" s="91"/>
      <c r="J7" s="114"/>
      <c r="K7" s="100"/>
      <c r="L7" s="89"/>
      <c r="M7" s="91"/>
      <c r="N7" s="91"/>
      <c r="O7" s="114"/>
      <c r="P7" s="100"/>
      <c r="Q7" s="89"/>
      <c r="R7" s="91"/>
      <c r="S7" s="91"/>
      <c r="T7" s="114"/>
      <c r="U7" s="100"/>
      <c r="V7" s="87"/>
      <c r="W7" s="91"/>
      <c r="X7" s="91"/>
      <c r="Y7" s="114"/>
      <c r="Z7" s="100"/>
      <c r="AA7" s="87"/>
      <c r="AB7" s="91"/>
      <c r="AC7" s="91"/>
      <c r="AD7" s="114"/>
      <c r="AE7" s="100"/>
      <c r="AF7" s="142"/>
      <c r="AG7" s="91"/>
      <c r="AH7" s="91"/>
      <c r="AI7" s="91"/>
      <c r="AJ7" s="119"/>
    </row>
    <row r="8" spans="1:36" ht="90" customHeight="1" thickBot="1">
      <c r="A8" s="95"/>
      <c r="B8" s="118"/>
      <c r="C8" s="92"/>
      <c r="D8" s="92"/>
      <c r="E8" s="115"/>
      <c r="F8" s="116"/>
      <c r="G8" s="88"/>
      <c r="H8" s="92"/>
      <c r="I8" s="92"/>
      <c r="J8" s="115"/>
      <c r="K8" s="116"/>
      <c r="L8" s="90"/>
      <c r="M8" s="92"/>
      <c r="N8" s="92"/>
      <c r="O8" s="115"/>
      <c r="P8" s="116"/>
      <c r="Q8" s="90"/>
      <c r="R8" s="92"/>
      <c r="S8" s="92"/>
      <c r="T8" s="115"/>
      <c r="U8" s="116"/>
      <c r="V8" s="88"/>
      <c r="W8" s="92"/>
      <c r="X8" s="92"/>
      <c r="Y8" s="115"/>
      <c r="Z8" s="116"/>
      <c r="AA8" s="88"/>
      <c r="AB8" s="92"/>
      <c r="AC8" s="92"/>
      <c r="AD8" s="115"/>
      <c r="AE8" s="116"/>
      <c r="AF8" s="142"/>
      <c r="AG8" s="91"/>
      <c r="AH8" s="91"/>
      <c r="AI8" s="91"/>
      <c r="AJ8" s="119"/>
    </row>
    <row r="9" spans="1:36" ht="31.5" customHeight="1" thickBot="1">
      <c r="A9" s="63" t="s">
        <v>1</v>
      </c>
      <c r="B9" s="7">
        <v>32</v>
      </c>
      <c r="C9" s="12">
        <v>3.1</v>
      </c>
      <c r="D9" s="12">
        <v>1.8</v>
      </c>
      <c r="E9" s="12">
        <f aca="true" t="shared" si="2" ref="E9:E18">D9/B9%</f>
        <v>5.625</v>
      </c>
      <c r="F9" s="24">
        <f aca="true" t="shared" si="3" ref="F9:F18">D9/C9%</f>
        <v>58.06451612903226</v>
      </c>
      <c r="G9" s="49">
        <v>14</v>
      </c>
      <c r="H9" s="49">
        <v>2.6</v>
      </c>
      <c r="I9" s="49">
        <v>-3.4</v>
      </c>
      <c r="J9" s="17">
        <f aca="true" t="shared" si="4" ref="J9:J18">I9/G9%</f>
        <v>-24.28571428571428</v>
      </c>
      <c r="K9" s="25">
        <f aca="true" t="shared" si="5" ref="K9:K18">I9/H9%</f>
        <v>-130.76923076923075</v>
      </c>
      <c r="L9" s="5">
        <v>123</v>
      </c>
      <c r="M9" s="48">
        <v>55.3</v>
      </c>
      <c r="N9" s="48"/>
      <c r="O9" s="12">
        <f aca="true" t="shared" si="6" ref="O9:O18">N9/L9%</f>
        <v>0</v>
      </c>
      <c r="P9" s="24">
        <f aca="true" t="shared" si="7" ref="P9:P18">N9/M9%</f>
        <v>0</v>
      </c>
      <c r="Q9" s="5">
        <v>240</v>
      </c>
      <c r="R9" s="48">
        <v>13.2</v>
      </c>
      <c r="S9" s="48">
        <v>-2.7</v>
      </c>
      <c r="T9" s="12">
        <f aca="true" t="shared" si="8" ref="T9:T18">S9/Q9%</f>
        <v>-1.1250000000000002</v>
      </c>
      <c r="U9" s="24">
        <f aca="true" t="shared" si="9" ref="U9:U18">S9/R9%</f>
        <v>-20.454545454545453</v>
      </c>
      <c r="V9" s="6"/>
      <c r="W9" s="48"/>
      <c r="X9" s="71"/>
      <c r="Y9" s="17" t="e">
        <f aca="true" t="shared" si="10" ref="Y9:Y18">X9/V9%</f>
        <v>#DIV/0!</v>
      </c>
      <c r="Z9" s="25" t="e">
        <f aca="true" t="shared" si="11" ref="Z9:Z18">X9/W9%</f>
        <v>#DIV/0!</v>
      </c>
      <c r="AA9" s="6"/>
      <c r="AB9" s="49">
        <v>0.3</v>
      </c>
      <c r="AC9" s="49"/>
      <c r="AD9" s="17" t="e">
        <f aca="true" t="shared" si="12" ref="AD9:AD18">AC9/AA9%</f>
        <v>#DIV/0!</v>
      </c>
      <c r="AE9" s="34">
        <f aca="true" t="shared" si="13" ref="AE9:AE18">AC9/AB9%</f>
        <v>0</v>
      </c>
      <c r="AF9" s="3"/>
      <c r="AG9" s="50"/>
      <c r="AH9" s="50">
        <v>-0.1</v>
      </c>
      <c r="AI9" s="10" t="e">
        <f aca="true" t="shared" si="14" ref="AI9:AI18">AH9/AF9%</f>
        <v>#DIV/0!</v>
      </c>
      <c r="AJ9" s="38" t="e">
        <f aca="true" t="shared" si="15" ref="AJ9:AJ18">AH9/AG9%</f>
        <v>#DIV/0!</v>
      </c>
    </row>
    <row r="10" spans="1:36" ht="26.25" customHeight="1" thickBot="1">
      <c r="A10" s="64" t="s">
        <v>2</v>
      </c>
      <c r="B10" s="10">
        <v>37</v>
      </c>
      <c r="C10" s="13">
        <v>3.6</v>
      </c>
      <c r="D10" s="13">
        <v>2.1</v>
      </c>
      <c r="E10" s="13">
        <f t="shared" si="2"/>
        <v>5.675675675675676</v>
      </c>
      <c r="F10" s="24">
        <f t="shared" si="3"/>
        <v>58.33333333333333</v>
      </c>
      <c r="G10" s="46">
        <v>80</v>
      </c>
      <c r="H10" s="46">
        <v>1.2</v>
      </c>
      <c r="I10" s="46">
        <v>26</v>
      </c>
      <c r="J10" s="17">
        <f t="shared" si="4"/>
        <v>32.5</v>
      </c>
      <c r="K10" s="28">
        <f t="shared" si="5"/>
        <v>2166.6666666666665</v>
      </c>
      <c r="L10" s="1">
        <v>123</v>
      </c>
      <c r="M10" s="46">
        <v>39.4</v>
      </c>
      <c r="N10" s="46"/>
      <c r="O10" s="13">
        <f t="shared" si="6"/>
        <v>0</v>
      </c>
      <c r="P10" s="27">
        <f t="shared" si="7"/>
        <v>0</v>
      </c>
      <c r="Q10" s="1">
        <v>480</v>
      </c>
      <c r="R10" s="46">
        <v>15.2</v>
      </c>
      <c r="S10" s="46">
        <v>-7.6</v>
      </c>
      <c r="T10" s="13">
        <f t="shared" si="8"/>
        <v>-1.5833333333333333</v>
      </c>
      <c r="U10" s="27">
        <f t="shared" si="9"/>
        <v>-50</v>
      </c>
      <c r="V10" s="3"/>
      <c r="W10" s="46"/>
      <c r="X10" s="70"/>
      <c r="Y10" s="13" t="e">
        <f t="shared" si="10"/>
        <v>#DIV/0!</v>
      </c>
      <c r="Z10" s="28" t="e">
        <f t="shared" si="11"/>
        <v>#DIV/0!</v>
      </c>
      <c r="AA10" s="3"/>
      <c r="AB10" s="46">
        <v>0.6</v>
      </c>
      <c r="AC10" s="46"/>
      <c r="AD10" s="13" t="e">
        <f t="shared" si="12"/>
        <v>#DIV/0!</v>
      </c>
      <c r="AE10" s="27">
        <f t="shared" si="13"/>
        <v>0</v>
      </c>
      <c r="AF10" s="3">
        <v>3</v>
      </c>
      <c r="AG10" s="50"/>
      <c r="AH10" s="50">
        <v>-0.3</v>
      </c>
      <c r="AI10" s="10">
        <f t="shared" si="14"/>
        <v>-10</v>
      </c>
      <c r="AJ10" s="38" t="e">
        <f t="shared" si="15"/>
        <v>#DIV/0!</v>
      </c>
    </row>
    <row r="11" spans="1:36" ht="29.25" customHeight="1" thickBot="1">
      <c r="A11" s="63" t="s">
        <v>3</v>
      </c>
      <c r="B11" s="15">
        <v>1612</v>
      </c>
      <c r="C11" s="12">
        <v>155.9</v>
      </c>
      <c r="D11" s="12">
        <v>29.6</v>
      </c>
      <c r="E11" s="12">
        <f t="shared" si="2"/>
        <v>1.836228287841191</v>
      </c>
      <c r="F11" s="24">
        <f t="shared" si="3"/>
        <v>18.98652982681206</v>
      </c>
      <c r="G11" s="48">
        <v>1164</v>
      </c>
      <c r="H11" s="48">
        <v>77.2</v>
      </c>
      <c r="I11" s="48">
        <v>245.8</v>
      </c>
      <c r="J11" s="12">
        <f t="shared" si="4"/>
        <v>21.116838487972508</v>
      </c>
      <c r="K11" s="30">
        <f t="shared" si="5"/>
        <v>318.3937823834197</v>
      </c>
      <c r="L11" s="2">
        <v>953</v>
      </c>
      <c r="M11" s="48">
        <v>200</v>
      </c>
      <c r="N11" s="48">
        <v>29.2</v>
      </c>
      <c r="O11" s="12">
        <f t="shared" si="6"/>
        <v>3.064008394543547</v>
      </c>
      <c r="P11" s="24">
        <f t="shared" si="7"/>
        <v>14.6</v>
      </c>
      <c r="Q11" s="2">
        <v>1874</v>
      </c>
      <c r="R11" s="48">
        <v>89.8</v>
      </c>
      <c r="S11" s="48">
        <v>-49.3</v>
      </c>
      <c r="T11" s="12">
        <f t="shared" si="8"/>
        <v>-2.6307363927427962</v>
      </c>
      <c r="U11" s="24">
        <f t="shared" si="9"/>
        <v>-54.89977728285078</v>
      </c>
      <c r="V11" s="4">
        <v>15</v>
      </c>
      <c r="W11" s="48"/>
      <c r="X11" s="71"/>
      <c r="Y11" s="12">
        <f t="shared" si="10"/>
        <v>0</v>
      </c>
      <c r="Z11" s="30" t="e">
        <f t="shared" si="11"/>
        <v>#DIV/0!</v>
      </c>
      <c r="AA11" s="4"/>
      <c r="AB11" s="48"/>
      <c r="AC11" s="48"/>
      <c r="AD11" s="12" t="e">
        <f t="shared" si="12"/>
        <v>#DIV/0!</v>
      </c>
      <c r="AE11" s="24" t="e">
        <f t="shared" si="13"/>
        <v>#DIV/0!</v>
      </c>
      <c r="AF11" s="3">
        <v>6</v>
      </c>
      <c r="AG11" s="50"/>
      <c r="AH11" s="50">
        <v>-1.9</v>
      </c>
      <c r="AI11" s="10">
        <f t="shared" si="14"/>
        <v>-31.666666666666668</v>
      </c>
      <c r="AJ11" s="38" t="e">
        <f t="shared" si="15"/>
        <v>#DIV/0!</v>
      </c>
    </row>
    <row r="12" spans="1:36" ht="29.25" customHeight="1" thickBot="1">
      <c r="A12" s="59" t="s">
        <v>4</v>
      </c>
      <c r="B12" s="19">
        <v>10</v>
      </c>
      <c r="C12" s="13">
        <v>0.7</v>
      </c>
      <c r="D12" s="13">
        <v>-0.3</v>
      </c>
      <c r="E12" s="13">
        <f t="shared" si="2"/>
        <v>-2.9999999999999996</v>
      </c>
      <c r="F12" s="28">
        <f t="shared" si="3"/>
        <v>-42.85714285714286</v>
      </c>
      <c r="G12" s="46">
        <v>35</v>
      </c>
      <c r="H12" s="46">
        <v>28.9</v>
      </c>
      <c r="I12" s="46">
        <v>0.1</v>
      </c>
      <c r="J12" s="13">
        <f t="shared" si="4"/>
        <v>0.28571428571428575</v>
      </c>
      <c r="K12" s="28">
        <f t="shared" si="5"/>
        <v>0.34602076124567477</v>
      </c>
      <c r="L12" s="16">
        <v>112</v>
      </c>
      <c r="M12" s="46">
        <v>34</v>
      </c>
      <c r="N12" s="46"/>
      <c r="O12" s="13">
        <f t="shared" si="6"/>
        <v>0</v>
      </c>
      <c r="P12" s="28">
        <f t="shared" si="7"/>
        <v>0</v>
      </c>
      <c r="Q12" s="16">
        <v>240</v>
      </c>
      <c r="R12" s="46">
        <v>8.7</v>
      </c>
      <c r="S12" s="46">
        <v>-5.2</v>
      </c>
      <c r="T12" s="13">
        <f t="shared" si="8"/>
        <v>-2.166666666666667</v>
      </c>
      <c r="U12" s="28">
        <f t="shared" si="9"/>
        <v>-59.77011494252874</v>
      </c>
      <c r="V12" s="16">
        <v>3</v>
      </c>
      <c r="W12" s="46"/>
      <c r="X12" s="70"/>
      <c r="Y12" s="13">
        <f t="shared" si="10"/>
        <v>0</v>
      </c>
      <c r="Z12" s="28" t="e">
        <f t="shared" si="11"/>
        <v>#DIV/0!</v>
      </c>
      <c r="AA12" s="16"/>
      <c r="AB12" s="46"/>
      <c r="AC12" s="46"/>
      <c r="AD12" s="13" t="e">
        <f t="shared" si="12"/>
        <v>#DIV/0!</v>
      </c>
      <c r="AE12" s="27" t="e">
        <f t="shared" si="13"/>
        <v>#DIV/0!</v>
      </c>
      <c r="AF12" s="3"/>
      <c r="AG12" s="50"/>
      <c r="AH12" s="50"/>
      <c r="AI12" s="10" t="e">
        <f t="shared" si="14"/>
        <v>#DIV/0!</v>
      </c>
      <c r="AJ12" s="38" t="e">
        <f t="shared" si="15"/>
        <v>#DIV/0!</v>
      </c>
    </row>
    <row r="13" spans="1:36" ht="30.75" customHeight="1" thickBot="1">
      <c r="A13" s="58" t="s">
        <v>5</v>
      </c>
      <c r="B13" s="19">
        <v>50</v>
      </c>
      <c r="C13" s="13">
        <v>3.8</v>
      </c>
      <c r="D13" s="13">
        <v>-11.5</v>
      </c>
      <c r="E13" s="13">
        <f t="shared" si="2"/>
        <v>-23</v>
      </c>
      <c r="F13" s="28">
        <f t="shared" si="3"/>
        <v>-302.63157894736844</v>
      </c>
      <c r="G13" s="46">
        <v>50</v>
      </c>
      <c r="H13" s="46">
        <v>1.5</v>
      </c>
      <c r="I13" s="46">
        <v>6.1</v>
      </c>
      <c r="J13" s="13">
        <f t="shared" si="4"/>
        <v>12.2</v>
      </c>
      <c r="K13" s="28">
        <f t="shared" si="5"/>
        <v>406.6666666666667</v>
      </c>
      <c r="L13" s="16">
        <v>200</v>
      </c>
      <c r="M13" s="46">
        <v>79.9</v>
      </c>
      <c r="N13" s="46">
        <v>0.6</v>
      </c>
      <c r="O13" s="13">
        <f t="shared" si="6"/>
        <v>0.3</v>
      </c>
      <c r="P13" s="28">
        <f t="shared" si="7"/>
        <v>0.7509386733416771</v>
      </c>
      <c r="Q13" s="16">
        <v>355</v>
      </c>
      <c r="R13" s="46">
        <v>10.3</v>
      </c>
      <c r="S13" s="46">
        <v>-11.5</v>
      </c>
      <c r="T13" s="13">
        <f t="shared" si="8"/>
        <v>-3.23943661971831</v>
      </c>
      <c r="U13" s="28">
        <f t="shared" si="9"/>
        <v>-111.65048543689319</v>
      </c>
      <c r="V13" s="16"/>
      <c r="W13" s="46"/>
      <c r="X13" s="70"/>
      <c r="Y13" s="13" t="e">
        <f t="shared" si="10"/>
        <v>#DIV/0!</v>
      </c>
      <c r="Z13" s="28" t="e">
        <f t="shared" si="11"/>
        <v>#DIV/0!</v>
      </c>
      <c r="AA13" s="16"/>
      <c r="AB13" s="46"/>
      <c r="AC13" s="46"/>
      <c r="AD13" s="13" t="e">
        <f t="shared" si="12"/>
        <v>#DIV/0!</v>
      </c>
      <c r="AE13" s="27" t="e">
        <f t="shared" si="13"/>
        <v>#DIV/0!</v>
      </c>
      <c r="AF13" s="3"/>
      <c r="AG13" s="50"/>
      <c r="AH13" s="50">
        <v>-0.3</v>
      </c>
      <c r="AI13" s="10" t="e">
        <f t="shared" si="14"/>
        <v>#DIV/0!</v>
      </c>
      <c r="AJ13" s="38" t="e">
        <f t="shared" si="15"/>
        <v>#DIV/0!</v>
      </c>
    </row>
    <row r="14" spans="1:36" ht="27.75" customHeight="1" thickBot="1">
      <c r="A14" s="59" t="s">
        <v>6</v>
      </c>
      <c r="B14" s="19">
        <v>52</v>
      </c>
      <c r="C14" s="13">
        <v>2.6</v>
      </c>
      <c r="D14" s="13">
        <v>0.4</v>
      </c>
      <c r="E14" s="13">
        <f t="shared" si="2"/>
        <v>0.7692307692307693</v>
      </c>
      <c r="F14" s="28">
        <f t="shared" si="3"/>
        <v>15.384615384615383</v>
      </c>
      <c r="G14" s="46">
        <v>37</v>
      </c>
      <c r="H14" s="46">
        <v>0.8</v>
      </c>
      <c r="I14" s="46">
        <v>-5.4</v>
      </c>
      <c r="J14" s="13">
        <f t="shared" si="4"/>
        <v>-14.594594594594597</v>
      </c>
      <c r="K14" s="28">
        <f t="shared" si="5"/>
        <v>-675</v>
      </c>
      <c r="L14" s="16">
        <v>158</v>
      </c>
      <c r="M14" s="46">
        <v>44.4</v>
      </c>
      <c r="N14" s="46"/>
      <c r="O14" s="13">
        <f t="shared" si="6"/>
        <v>0</v>
      </c>
      <c r="P14" s="28">
        <f t="shared" si="7"/>
        <v>0</v>
      </c>
      <c r="Q14" s="16">
        <v>330</v>
      </c>
      <c r="R14" s="46">
        <v>14.2</v>
      </c>
      <c r="S14" s="46">
        <v>-10.5</v>
      </c>
      <c r="T14" s="13">
        <f t="shared" si="8"/>
        <v>-3.181818181818182</v>
      </c>
      <c r="U14" s="28">
        <f t="shared" si="9"/>
        <v>-73.94366197183099</v>
      </c>
      <c r="V14" s="16"/>
      <c r="W14" s="46"/>
      <c r="X14" s="70"/>
      <c r="Y14" s="13" t="e">
        <f t="shared" si="10"/>
        <v>#DIV/0!</v>
      </c>
      <c r="Z14" s="28" t="e">
        <f t="shared" si="11"/>
        <v>#DIV/0!</v>
      </c>
      <c r="AA14" s="16"/>
      <c r="AB14" s="46">
        <v>0.1</v>
      </c>
      <c r="AC14" s="50">
        <v>1.9</v>
      </c>
      <c r="AD14" s="13" t="e">
        <f t="shared" si="12"/>
        <v>#DIV/0!</v>
      </c>
      <c r="AE14" s="27">
        <f t="shared" si="13"/>
        <v>1899.9999999999998</v>
      </c>
      <c r="AF14" s="3">
        <v>1</v>
      </c>
      <c r="AG14" s="50"/>
      <c r="AH14" s="50">
        <v>-0.4</v>
      </c>
      <c r="AI14" s="10">
        <f t="shared" si="14"/>
        <v>-40</v>
      </c>
      <c r="AJ14" s="38" t="e">
        <f t="shared" si="15"/>
        <v>#DIV/0!</v>
      </c>
    </row>
    <row r="15" spans="1:36" ht="27" customHeight="1" thickBot="1">
      <c r="A15" s="58" t="s">
        <v>7</v>
      </c>
      <c r="B15" s="19">
        <v>9</v>
      </c>
      <c r="C15" s="13">
        <v>0.7</v>
      </c>
      <c r="D15" s="13">
        <v>0.5</v>
      </c>
      <c r="E15" s="13">
        <f t="shared" si="2"/>
        <v>5.555555555555555</v>
      </c>
      <c r="F15" s="28">
        <f t="shared" si="3"/>
        <v>71.42857142857143</v>
      </c>
      <c r="G15" s="46">
        <v>40</v>
      </c>
      <c r="H15" s="46">
        <v>12.6</v>
      </c>
      <c r="I15" s="46">
        <v>4.1</v>
      </c>
      <c r="J15" s="13">
        <f t="shared" si="4"/>
        <v>10.249999999999998</v>
      </c>
      <c r="K15" s="28">
        <f t="shared" si="5"/>
        <v>32.53968253968254</v>
      </c>
      <c r="L15" s="16">
        <v>186</v>
      </c>
      <c r="M15" s="46">
        <v>60.5</v>
      </c>
      <c r="N15" s="46"/>
      <c r="O15" s="13">
        <f t="shared" si="6"/>
        <v>0</v>
      </c>
      <c r="P15" s="28">
        <f t="shared" si="7"/>
        <v>0</v>
      </c>
      <c r="Q15" s="16">
        <v>258</v>
      </c>
      <c r="R15" s="46">
        <v>4.2</v>
      </c>
      <c r="S15" s="46">
        <v>-7.4</v>
      </c>
      <c r="T15" s="13">
        <f t="shared" si="8"/>
        <v>-2.868217054263566</v>
      </c>
      <c r="U15" s="28">
        <f t="shared" si="9"/>
        <v>-176.19047619047618</v>
      </c>
      <c r="V15" s="16">
        <v>45</v>
      </c>
      <c r="W15" s="46"/>
      <c r="X15" s="70"/>
      <c r="Y15" s="13">
        <f t="shared" si="10"/>
        <v>0</v>
      </c>
      <c r="Z15" s="28" t="e">
        <f t="shared" si="11"/>
        <v>#DIV/0!</v>
      </c>
      <c r="AA15" s="16"/>
      <c r="AB15" s="46"/>
      <c r="AC15" s="50">
        <v>1</v>
      </c>
      <c r="AD15" s="13" t="e">
        <f t="shared" si="12"/>
        <v>#DIV/0!</v>
      </c>
      <c r="AE15" s="27" t="e">
        <f t="shared" si="13"/>
        <v>#DIV/0!</v>
      </c>
      <c r="AF15" s="3"/>
      <c r="AG15" s="50"/>
      <c r="AH15" s="50">
        <v>-0.1</v>
      </c>
      <c r="AI15" s="10" t="e">
        <f t="shared" si="14"/>
        <v>#DIV/0!</v>
      </c>
      <c r="AJ15" s="38" t="e">
        <f t="shared" si="15"/>
        <v>#DIV/0!</v>
      </c>
    </row>
    <row r="16" spans="1:36" ht="26.25" customHeight="1" thickBot="1">
      <c r="A16" s="59" t="s">
        <v>8</v>
      </c>
      <c r="B16" s="19">
        <v>48</v>
      </c>
      <c r="C16" s="13">
        <v>4.2</v>
      </c>
      <c r="D16" s="13">
        <v>2.3</v>
      </c>
      <c r="E16" s="13">
        <f t="shared" si="2"/>
        <v>4.791666666666666</v>
      </c>
      <c r="F16" s="28">
        <f t="shared" si="3"/>
        <v>54.76190476190475</v>
      </c>
      <c r="G16" s="46">
        <v>34</v>
      </c>
      <c r="H16" s="46">
        <v>0.8</v>
      </c>
      <c r="I16" s="46">
        <v>-1.9</v>
      </c>
      <c r="J16" s="17">
        <f t="shared" si="4"/>
        <v>-5.588235294117647</v>
      </c>
      <c r="K16" s="28">
        <f t="shared" si="5"/>
        <v>-237.49999999999997</v>
      </c>
      <c r="L16" s="16">
        <v>155</v>
      </c>
      <c r="M16" s="46">
        <v>26.4</v>
      </c>
      <c r="N16" s="46"/>
      <c r="O16" s="13">
        <f t="shared" si="6"/>
        <v>0</v>
      </c>
      <c r="P16" s="28">
        <f t="shared" si="7"/>
        <v>0</v>
      </c>
      <c r="Q16" s="16">
        <v>295</v>
      </c>
      <c r="R16" s="46">
        <v>5.2</v>
      </c>
      <c r="S16" s="46">
        <v>-10.7</v>
      </c>
      <c r="T16" s="13">
        <f t="shared" si="8"/>
        <v>-3.6271186440677963</v>
      </c>
      <c r="U16" s="28">
        <f t="shared" si="9"/>
        <v>-205.76923076923075</v>
      </c>
      <c r="V16" s="16"/>
      <c r="W16" s="46"/>
      <c r="X16" s="70"/>
      <c r="Y16" s="13" t="e">
        <f t="shared" si="10"/>
        <v>#DIV/0!</v>
      </c>
      <c r="Z16" s="28" t="e">
        <f t="shared" si="11"/>
        <v>#DIV/0!</v>
      </c>
      <c r="AA16" s="16"/>
      <c r="AB16" s="46"/>
      <c r="AC16" s="50"/>
      <c r="AD16" s="13" t="e">
        <f t="shared" si="12"/>
        <v>#DIV/0!</v>
      </c>
      <c r="AE16" s="27" t="e">
        <f t="shared" si="13"/>
        <v>#DIV/0!</v>
      </c>
      <c r="AF16" s="3"/>
      <c r="AG16" s="50"/>
      <c r="AH16" s="50">
        <v>-0.2</v>
      </c>
      <c r="AI16" s="10" t="e">
        <f t="shared" si="14"/>
        <v>#DIV/0!</v>
      </c>
      <c r="AJ16" s="38" t="e">
        <f t="shared" si="15"/>
        <v>#DIV/0!</v>
      </c>
    </row>
    <row r="17" spans="1:36" ht="29.25" customHeight="1" thickBot="1">
      <c r="A17" s="60" t="s">
        <v>9</v>
      </c>
      <c r="B17" s="19">
        <v>50</v>
      </c>
      <c r="C17" s="13">
        <v>4.7</v>
      </c>
      <c r="D17" s="13">
        <v>2.5</v>
      </c>
      <c r="E17" s="13">
        <f t="shared" si="2"/>
        <v>5</v>
      </c>
      <c r="F17" s="28">
        <f t="shared" si="3"/>
        <v>53.191489361702125</v>
      </c>
      <c r="G17" s="46">
        <v>75</v>
      </c>
      <c r="H17" s="46">
        <v>-2.6</v>
      </c>
      <c r="I17" s="46">
        <v>7.1</v>
      </c>
      <c r="J17" s="13">
        <f t="shared" si="4"/>
        <v>9.466666666666667</v>
      </c>
      <c r="K17" s="28">
        <f t="shared" si="5"/>
        <v>-273.07692307692304</v>
      </c>
      <c r="L17" s="16">
        <v>175</v>
      </c>
      <c r="M17" s="46">
        <v>54</v>
      </c>
      <c r="N17" s="46">
        <v>0.4</v>
      </c>
      <c r="O17" s="13">
        <f t="shared" si="6"/>
        <v>0.2285714285714286</v>
      </c>
      <c r="P17" s="28">
        <f t="shared" si="7"/>
        <v>0.7407407407407407</v>
      </c>
      <c r="Q17" s="16">
        <v>330</v>
      </c>
      <c r="R17" s="46">
        <v>9.9</v>
      </c>
      <c r="S17" s="46">
        <v>-10.5</v>
      </c>
      <c r="T17" s="13">
        <f t="shared" si="8"/>
        <v>-3.181818181818182</v>
      </c>
      <c r="U17" s="28">
        <f t="shared" si="9"/>
        <v>-106.06060606060606</v>
      </c>
      <c r="V17" s="16">
        <v>7</v>
      </c>
      <c r="W17" s="46"/>
      <c r="X17" s="70">
        <v>20.3</v>
      </c>
      <c r="Y17" s="13">
        <f t="shared" si="10"/>
        <v>290</v>
      </c>
      <c r="Z17" s="28" t="e">
        <f t="shared" si="11"/>
        <v>#DIV/0!</v>
      </c>
      <c r="AA17" s="16"/>
      <c r="AB17" s="46">
        <v>0.2</v>
      </c>
      <c r="AC17" s="46">
        <v>0.3</v>
      </c>
      <c r="AD17" s="13" t="e">
        <f t="shared" si="12"/>
        <v>#DIV/0!</v>
      </c>
      <c r="AE17" s="27">
        <f t="shared" si="13"/>
        <v>150</v>
      </c>
      <c r="AF17" s="3"/>
      <c r="AG17" s="50"/>
      <c r="AH17" s="50">
        <v>-0.2</v>
      </c>
      <c r="AI17" s="10" t="e">
        <f t="shared" si="14"/>
        <v>#DIV/0!</v>
      </c>
      <c r="AJ17" s="38" t="e">
        <f t="shared" si="15"/>
        <v>#DIV/0!</v>
      </c>
    </row>
    <row r="18" spans="1:36" ht="39" customHeight="1" thickBot="1">
      <c r="A18" s="65" t="s">
        <v>15</v>
      </c>
      <c r="B18" s="22">
        <f>SUM(B9:B17)</f>
        <v>1900</v>
      </c>
      <c r="C18" s="13">
        <v>179.29999999999995</v>
      </c>
      <c r="D18" s="13">
        <f>SUM(D9:D17)</f>
        <v>27.400000000000002</v>
      </c>
      <c r="E18" s="13">
        <f t="shared" si="2"/>
        <v>1.4421052631578948</v>
      </c>
      <c r="F18" s="28">
        <f t="shared" si="3"/>
        <v>15.281650864472956</v>
      </c>
      <c r="G18" s="36">
        <f>SUM(G9:G17)</f>
        <v>1529</v>
      </c>
      <c r="H18" s="36">
        <v>123</v>
      </c>
      <c r="I18" s="36">
        <f>SUM(I9:I17)</f>
        <v>278.50000000000017</v>
      </c>
      <c r="J18" s="13">
        <f t="shared" si="4"/>
        <v>18.214519293655997</v>
      </c>
      <c r="K18" s="28">
        <f t="shared" si="5"/>
        <v>226.42276422764243</v>
      </c>
      <c r="L18" s="22">
        <f>SUM(L9:L17)</f>
        <v>2185</v>
      </c>
      <c r="M18" s="46">
        <v>593.9</v>
      </c>
      <c r="N18" s="46">
        <f>SUM(N9:N17)</f>
        <v>30.2</v>
      </c>
      <c r="O18" s="13">
        <f t="shared" si="6"/>
        <v>1.3821510297482835</v>
      </c>
      <c r="P18" s="28">
        <f t="shared" si="7"/>
        <v>5.085031150025257</v>
      </c>
      <c r="Q18" s="22">
        <f>SUM(Q9:Q17)</f>
        <v>4402</v>
      </c>
      <c r="R18" s="46">
        <v>170.69999999999996</v>
      </c>
      <c r="S18" s="46">
        <f>SUM(S9:S17)</f>
        <v>-115.4</v>
      </c>
      <c r="T18" s="13">
        <f t="shared" si="8"/>
        <v>-2.6215356656065425</v>
      </c>
      <c r="U18" s="28">
        <f t="shared" si="9"/>
        <v>-67.60398359695374</v>
      </c>
      <c r="V18" s="22">
        <f>SUM(V9:V17)</f>
        <v>70</v>
      </c>
      <c r="W18" s="22">
        <v>0</v>
      </c>
      <c r="X18" s="83">
        <f>SUM(X9:X17)</f>
        <v>20.3</v>
      </c>
      <c r="Y18" s="13">
        <f t="shared" si="10"/>
        <v>29.000000000000004</v>
      </c>
      <c r="Z18" s="28" t="e">
        <f t="shared" si="11"/>
        <v>#DIV/0!</v>
      </c>
      <c r="AA18" s="22">
        <f>SUM(AA9:AA17)</f>
        <v>0</v>
      </c>
      <c r="AB18" s="46">
        <v>1.2</v>
      </c>
      <c r="AC18" s="46">
        <f>SUM(AC9:AC17)</f>
        <v>3.1999999999999997</v>
      </c>
      <c r="AD18" s="13" t="e">
        <f t="shared" si="12"/>
        <v>#DIV/0!</v>
      </c>
      <c r="AE18" s="27">
        <f t="shared" si="13"/>
        <v>266.66666666666663</v>
      </c>
      <c r="AF18" s="9">
        <f>SUM(AF9:AF17)</f>
        <v>10</v>
      </c>
      <c r="AG18" s="50">
        <v>0</v>
      </c>
      <c r="AH18" s="50">
        <f>SUM(AH9:AH17)</f>
        <v>-3.5</v>
      </c>
      <c r="AI18" s="13">
        <f t="shared" si="14"/>
        <v>-35</v>
      </c>
      <c r="AJ18" s="28" t="e">
        <f t="shared" si="15"/>
        <v>#DIV/0!</v>
      </c>
    </row>
    <row r="19" spans="1:36" ht="36.75" customHeight="1" thickBot="1">
      <c r="A19" s="66" t="s">
        <v>16</v>
      </c>
      <c r="B19" s="19">
        <f>B20-B18</f>
        <v>95425</v>
      </c>
      <c r="C19" s="19">
        <v>8928.2</v>
      </c>
      <c r="D19" s="19">
        <f>D20-D18</f>
        <v>1375.1999999999998</v>
      </c>
      <c r="E19" s="13">
        <f>D19/B19%</f>
        <v>1.4411317788839402</v>
      </c>
      <c r="F19" s="28">
        <f>D19/C19%</f>
        <v>15.402880759839606</v>
      </c>
      <c r="G19" s="46"/>
      <c r="H19" s="46"/>
      <c r="I19" s="46"/>
      <c r="J19" s="13"/>
      <c r="K19" s="28"/>
      <c r="L19" s="19"/>
      <c r="M19" s="46"/>
      <c r="N19" s="46"/>
      <c r="O19" s="13"/>
      <c r="P19" s="28"/>
      <c r="Q19" s="19"/>
      <c r="R19" s="46"/>
      <c r="S19" s="46"/>
      <c r="T19" s="13"/>
      <c r="U19" s="28"/>
      <c r="V19" s="19">
        <v>4008</v>
      </c>
      <c r="W19" s="47">
        <v>1583.3</v>
      </c>
      <c r="X19" s="72">
        <f>X20-X18</f>
        <v>1264.3</v>
      </c>
      <c r="Y19" s="13">
        <f>X19/V19%</f>
        <v>31.54441117764471</v>
      </c>
      <c r="Z19" s="28">
        <f>X19/W19%</f>
        <v>79.85220741489294</v>
      </c>
      <c r="AA19" s="19">
        <f>AA20-AA18</f>
        <v>10</v>
      </c>
      <c r="AB19" s="46">
        <v>243.4</v>
      </c>
      <c r="AC19" s="46">
        <f>AC20-AC18</f>
        <v>7.5</v>
      </c>
      <c r="AD19" s="13">
        <f>AC19/AA19%</f>
        <v>75</v>
      </c>
      <c r="AE19" s="28">
        <f>AC19/AB19%</f>
        <v>3.081347576006573</v>
      </c>
      <c r="AF19" s="19">
        <f>AF20-AF18</f>
        <v>5</v>
      </c>
      <c r="AG19" s="46">
        <v>7.7</v>
      </c>
      <c r="AH19" s="46">
        <f>AH20-AH18</f>
        <v>-0.2999999999999998</v>
      </c>
      <c r="AI19" s="13">
        <f>AH19/AF19%</f>
        <v>-5.9999999999999964</v>
      </c>
      <c r="AJ19" s="28">
        <f>AH19/AG19%</f>
        <v>-3.896103896103894</v>
      </c>
    </row>
    <row r="20" spans="1:36" ht="44.25" customHeight="1" thickBot="1">
      <c r="A20" s="59" t="s">
        <v>0</v>
      </c>
      <c r="B20" s="19">
        <v>97325</v>
      </c>
      <c r="C20" s="75">
        <v>9107.5</v>
      </c>
      <c r="D20" s="75">
        <v>1402.6</v>
      </c>
      <c r="E20" s="13">
        <f>D20/B20%</f>
        <v>1.4411507834574877</v>
      </c>
      <c r="F20" s="28">
        <f>D20/C20%</f>
        <v>15.400494098270654</v>
      </c>
      <c r="G20" s="13">
        <f>G18</f>
        <v>1529</v>
      </c>
      <c r="H20" s="46">
        <v>123</v>
      </c>
      <c r="I20" s="46">
        <f>I18</f>
        <v>278.50000000000017</v>
      </c>
      <c r="J20" s="13">
        <f>I20/G20%</f>
        <v>18.214519293655997</v>
      </c>
      <c r="K20" s="28">
        <f>I20/H20%</f>
        <v>226.42276422764243</v>
      </c>
      <c r="L20" s="19">
        <f>L18+L19</f>
        <v>2185</v>
      </c>
      <c r="M20" s="46">
        <v>593.9</v>
      </c>
      <c r="N20" s="46">
        <f>N18</f>
        <v>30.2</v>
      </c>
      <c r="O20" s="13">
        <f>N20/L20%</f>
        <v>1.3821510297482835</v>
      </c>
      <c r="P20" s="28">
        <f>N20/M20%</f>
        <v>5.085031150025257</v>
      </c>
      <c r="Q20" s="19">
        <f>Q18+Q19</f>
        <v>4402</v>
      </c>
      <c r="R20" s="46">
        <v>170.69999999999996</v>
      </c>
      <c r="S20" s="46">
        <f>S18</f>
        <v>-115.4</v>
      </c>
      <c r="T20" s="13">
        <f>S20/Q20%</f>
        <v>-2.6215356656065425</v>
      </c>
      <c r="U20" s="28">
        <f>S20/R20%</f>
        <v>-67.60398359695374</v>
      </c>
      <c r="V20" s="19">
        <f>V18+V19</f>
        <v>4078</v>
      </c>
      <c r="W20" s="47">
        <v>1583.3</v>
      </c>
      <c r="X20" s="72">
        <v>1284.6</v>
      </c>
      <c r="Y20" s="13">
        <f>X20/V20%</f>
        <v>31.500735654732708</v>
      </c>
      <c r="Z20" s="28">
        <f>X20/W20%</f>
        <v>81.13433967030885</v>
      </c>
      <c r="AA20" s="19">
        <v>10</v>
      </c>
      <c r="AB20" s="67">
        <v>244.6</v>
      </c>
      <c r="AC20" s="67">
        <v>10.7</v>
      </c>
      <c r="AD20" s="13">
        <f>AC20/AA20%</f>
        <v>106.99999999999999</v>
      </c>
      <c r="AE20" s="27">
        <f>AC20/AB20%</f>
        <v>4.37448896156991</v>
      </c>
      <c r="AF20" s="11">
        <v>15</v>
      </c>
      <c r="AG20" s="68">
        <v>7.7</v>
      </c>
      <c r="AH20" s="68">
        <v>-3.8</v>
      </c>
      <c r="AI20" s="13">
        <f>AH20/AF20%</f>
        <v>-25.333333333333332</v>
      </c>
      <c r="AJ20" s="28">
        <f>AH20/AG20%</f>
        <v>-49.35064935064935</v>
      </c>
    </row>
    <row r="22" ht="15.75" thickBot="1"/>
    <row r="23" spans="1:36" ht="15" customHeight="1">
      <c r="A23" s="93" t="s">
        <v>11</v>
      </c>
      <c r="B23" s="101" t="s">
        <v>22</v>
      </c>
      <c r="C23" s="122"/>
      <c r="D23" s="122"/>
      <c r="E23" s="122"/>
      <c r="F23" s="122"/>
      <c r="G23" s="133" t="s">
        <v>20</v>
      </c>
      <c r="H23" s="134"/>
      <c r="I23" s="134"/>
      <c r="J23" s="134"/>
      <c r="K23" s="135"/>
      <c r="L23" s="101" t="s">
        <v>26</v>
      </c>
      <c r="M23" s="102"/>
      <c r="N23" s="102"/>
      <c r="O23" s="102"/>
      <c r="P23" s="103"/>
      <c r="Q23" s="101" t="s">
        <v>28</v>
      </c>
      <c r="R23" s="122"/>
      <c r="S23" s="122"/>
      <c r="T23" s="122"/>
      <c r="U23" s="131"/>
      <c r="V23" s="101" t="s">
        <v>17</v>
      </c>
      <c r="W23" s="122"/>
      <c r="X23" s="122"/>
      <c r="Y23" s="122"/>
      <c r="Z23" s="131"/>
      <c r="AA23" s="101" t="s">
        <v>21</v>
      </c>
      <c r="AB23" s="122"/>
      <c r="AC23" s="122"/>
      <c r="AD23" s="122"/>
      <c r="AE23" s="122"/>
      <c r="AF23" s="139" t="s">
        <v>18</v>
      </c>
      <c r="AG23" s="140"/>
      <c r="AH23" s="140"/>
      <c r="AI23" s="140"/>
      <c r="AJ23" s="141"/>
    </row>
    <row r="24" spans="1:36" ht="61.5" customHeight="1">
      <c r="A24" s="94"/>
      <c r="B24" s="123"/>
      <c r="C24" s="124"/>
      <c r="D24" s="124"/>
      <c r="E24" s="124"/>
      <c r="F24" s="124"/>
      <c r="G24" s="136"/>
      <c r="H24" s="137"/>
      <c r="I24" s="137"/>
      <c r="J24" s="137"/>
      <c r="K24" s="138"/>
      <c r="L24" s="104"/>
      <c r="M24" s="105"/>
      <c r="N24" s="105"/>
      <c r="O24" s="105"/>
      <c r="P24" s="106"/>
      <c r="Q24" s="123"/>
      <c r="R24" s="124"/>
      <c r="S24" s="124"/>
      <c r="T24" s="124"/>
      <c r="U24" s="132"/>
      <c r="V24" s="123"/>
      <c r="W24" s="124"/>
      <c r="X24" s="124"/>
      <c r="Y24" s="124"/>
      <c r="Z24" s="132"/>
      <c r="AA24" s="123"/>
      <c r="AB24" s="124"/>
      <c r="AC24" s="124"/>
      <c r="AD24" s="124"/>
      <c r="AE24" s="124"/>
      <c r="AF24" s="142"/>
      <c r="AG24" s="143"/>
      <c r="AH24" s="143"/>
      <c r="AI24" s="143"/>
      <c r="AJ24" s="144"/>
    </row>
    <row r="25" spans="1:36" ht="15" customHeight="1">
      <c r="A25" s="94"/>
      <c r="B25" s="86" t="str">
        <f>B6</f>
        <v>Уточненный план на 2023год</v>
      </c>
      <c r="C25" s="91" t="str">
        <f>C6</f>
        <v>Исполнено на 01.03.  2022</v>
      </c>
      <c r="D25" s="91" t="str">
        <f>D6</f>
        <v>Исполнено на 1.03.  2023</v>
      </c>
      <c r="E25" s="113" t="str">
        <f>E6</f>
        <v>%% к годовому плану</v>
      </c>
      <c r="F25" s="100" t="str">
        <f>F6</f>
        <v>% исп. по сравнению с 1.03.22</v>
      </c>
      <c r="G25" s="89" t="str">
        <f>B6</f>
        <v>Уточненный план на 2023год</v>
      </c>
      <c r="H25" s="91" t="str">
        <f>C6</f>
        <v>Исполнено на 01.03.  2022</v>
      </c>
      <c r="I25" s="91" t="str">
        <f>D6</f>
        <v>Исполнено на 1.03.  2023</v>
      </c>
      <c r="J25" s="113" t="str">
        <f>E6</f>
        <v>%% к годовому плану</v>
      </c>
      <c r="K25" s="100" t="str">
        <f>F6</f>
        <v>% исп. по сравнению с 1.03.22</v>
      </c>
      <c r="L25" s="89" t="str">
        <f>B6</f>
        <v>Уточненный план на 2023год</v>
      </c>
      <c r="M25" s="91" t="str">
        <f>C6</f>
        <v>Исполнено на 01.03.  2022</v>
      </c>
      <c r="N25" s="91" t="str">
        <f>D6</f>
        <v>Исполнено на 1.03.  2023</v>
      </c>
      <c r="O25" s="113" t="str">
        <f>E6</f>
        <v>%% к годовому плану</v>
      </c>
      <c r="P25" s="100" t="str">
        <f>F6</f>
        <v>% исп. по сравнению с 1.03.22</v>
      </c>
      <c r="Q25" s="86" t="str">
        <f aca="true" t="shared" si="16" ref="Q25:Z25">B6</f>
        <v>Уточненный план на 2023год</v>
      </c>
      <c r="R25" s="91" t="str">
        <f t="shared" si="16"/>
        <v>Исполнено на 01.03.  2022</v>
      </c>
      <c r="S25" s="91" t="str">
        <f t="shared" si="16"/>
        <v>Исполнено на 1.03.  2023</v>
      </c>
      <c r="T25" s="113" t="str">
        <f t="shared" si="16"/>
        <v>%% к годовому плану</v>
      </c>
      <c r="U25" s="100" t="str">
        <f t="shared" si="16"/>
        <v>% исп. по сравнению с 1.03.22</v>
      </c>
      <c r="V25" s="86" t="str">
        <f t="shared" si="16"/>
        <v>Уточненный план на 2023год</v>
      </c>
      <c r="W25" s="91" t="str">
        <f t="shared" si="16"/>
        <v>Исполнено на 01.03.  2022</v>
      </c>
      <c r="X25" s="91" t="str">
        <f t="shared" si="16"/>
        <v>Исполнено на 1.03.  2023</v>
      </c>
      <c r="Y25" s="113" t="str">
        <f t="shared" si="16"/>
        <v>%% к годовому плану</v>
      </c>
      <c r="Z25" s="100" t="str">
        <f t="shared" si="16"/>
        <v>% исп. по сравнению с 1.03.22</v>
      </c>
      <c r="AA25" s="86" t="str">
        <f>G6</f>
        <v>Уточненный план на 2023год</v>
      </c>
      <c r="AB25" s="91" t="str">
        <f>H6</f>
        <v>Исполнено на 01.03.  2022</v>
      </c>
      <c r="AC25" s="91" t="str">
        <f>I6</f>
        <v>Исполнено на 1.03.  2023</v>
      </c>
      <c r="AD25" s="113" t="str">
        <f>J6</f>
        <v>%% к годовому плану</v>
      </c>
      <c r="AE25" s="100" t="str">
        <f>K6</f>
        <v>% исп. по сравнению с 1.03.22</v>
      </c>
      <c r="AF25" s="89" t="str">
        <f>G6</f>
        <v>Уточненный план на 2023год</v>
      </c>
      <c r="AG25" s="91" t="str">
        <f>H6</f>
        <v>Исполнено на 01.03.  2022</v>
      </c>
      <c r="AH25" s="91" t="str">
        <f>I6</f>
        <v>Исполнено на 1.03.  2023</v>
      </c>
      <c r="AI25" s="91" t="str">
        <f>J6</f>
        <v>%% к годовому плану</v>
      </c>
      <c r="AJ25" s="119" t="str">
        <f>K6</f>
        <v>% исп. по сравнению с 1.03.22</v>
      </c>
    </row>
    <row r="26" spans="1:36" ht="15" customHeight="1">
      <c r="A26" s="94"/>
      <c r="B26" s="87"/>
      <c r="C26" s="91"/>
      <c r="D26" s="91"/>
      <c r="E26" s="114"/>
      <c r="F26" s="100"/>
      <c r="G26" s="89"/>
      <c r="H26" s="91"/>
      <c r="I26" s="91"/>
      <c r="J26" s="114"/>
      <c r="K26" s="100"/>
      <c r="L26" s="89"/>
      <c r="M26" s="91"/>
      <c r="N26" s="91"/>
      <c r="O26" s="114"/>
      <c r="P26" s="100"/>
      <c r="Q26" s="87"/>
      <c r="R26" s="91"/>
      <c r="S26" s="91"/>
      <c r="T26" s="114"/>
      <c r="U26" s="100"/>
      <c r="V26" s="87"/>
      <c r="W26" s="91"/>
      <c r="X26" s="91"/>
      <c r="Y26" s="114"/>
      <c r="Z26" s="100"/>
      <c r="AA26" s="87"/>
      <c r="AB26" s="91"/>
      <c r="AC26" s="91"/>
      <c r="AD26" s="114"/>
      <c r="AE26" s="100"/>
      <c r="AF26" s="142"/>
      <c r="AG26" s="91"/>
      <c r="AH26" s="91"/>
      <c r="AI26" s="91"/>
      <c r="AJ26" s="119"/>
    </row>
    <row r="27" spans="1:36" ht="66.75" customHeight="1" thickBot="1">
      <c r="A27" s="95"/>
      <c r="B27" s="88"/>
      <c r="C27" s="92"/>
      <c r="D27" s="92"/>
      <c r="E27" s="115"/>
      <c r="F27" s="116"/>
      <c r="G27" s="86"/>
      <c r="H27" s="113"/>
      <c r="I27" s="113"/>
      <c r="J27" s="114"/>
      <c r="K27" s="117"/>
      <c r="L27" s="90"/>
      <c r="M27" s="92"/>
      <c r="N27" s="92"/>
      <c r="O27" s="115"/>
      <c r="P27" s="116"/>
      <c r="Q27" s="88"/>
      <c r="R27" s="92"/>
      <c r="S27" s="92"/>
      <c r="T27" s="115"/>
      <c r="U27" s="116"/>
      <c r="V27" s="87"/>
      <c r="W27" s="113"/>
      <c r="X27" s="113"/>
      <c r="Y27" s="115"/>
      <c r="Z27" s="116"/>
      <c r="AA27" s="88"/>
      <c r="AB27" s="92"/>
      <c r="AC27" s="92"/>
      <c r="AD27" s="115"/>
      <c r="AE27" s="116"/>
      <c r="AF27" s="142"/>
      <c r="AG27" s="91"/>
      <c r="AH27" s="91"/>
      <c r="AI27" s="91"/>
      <c r="AJ27" s="119"/>
    </row>
    <row r="28" spans="1:36" ht="29.25" customHeight="1" thickBot="1">
      <c r="A28" s="58" t="s">
        <v>1</v>
      </c>
      <c r="B28" s="16"/>
      <c r="C28" s="13"/>
      <c r="D28" s="13"/>
      <c r="E28" s="13" t="e">
        <f aca="true" t="shared" si="17" ref="E28:E39">D28/B28%</f>
        <v>#DIV/0!</v>
      </c>
      <c r="F28" s="28" t="e">
        <f aca="true" t="shared" si="18" ref="F28:F39">D28/C28%</f>
        <v>#DIV/0!</v>
      </c>
      <c r="G28" s="18"/>
      <c r="H28" s="49"/>
      <c r="I28" s="49"/>
      <c r="J28" s="7" t="e">
        <f aca="true" t="shared" si="19" ref="J28:J38">I28/G28%</f>
        <v>#DIV/0!</v>
      </c>
      <c r="K28" s="37" t="e">
        <f aca="true" t="shared" si="20" ref="K28:K38">I28/H28%</f>
        <v>#DIV/0!</v>
      </c>
      <c r="L28" s="26">
        <v>7</v>
      </c>
      <c r="M28" s="51"/>
      <c r="N28" s="51">
        <v>6</v>
      </c>
      <c r="O28" s="12"/>
      <c r="P28" s="30"/>
      <c r="Q28" s="80"/>
      <c r="R28" s="71"/>
      <c r="S28" s="71"/>
      <c r="T28" s="71" t="e">
        <f aca="true" t="shared" si="21" ref="T28:T37">S28/Q28%</f>
        <v>#DIV/0!</v>
      </c>
      <c r="U28" s="78" t="e">
        <f aca="true" t="shared" si="22" ref="U28:U37">S28/R28%</f>
        <v>#DIV/0!</v>
      </c>
      <c r="V28" s="10">
        <f aca="true" t="shared" si="23" ref="V28:X36">B9+G9+L9+Q9+V9+AA9+AF9+B28+G28+L28+Q28</f>
        <v>416</v>
      </c>
      <c r="W28" s="10">
        <f t="shared" si="23"/>
        <v>74.5</v>
      </c>
      <c r="X28" s="10">
        <f t="shared" si="23"/>
        <v>1.6000000000000005</v>
      </c>
      <c r="Y28" s="12">
        <f aca="true" t="shared" si="24" ref="Y28:Y37">X28/V28%</f>
        <v>0.38461538461538475</v>
      </c>
      <c r="Z28" s="30">
        <f aca="true" t="shared" si="25" ref="Z28:Z37">X28/W28%</f>
        <v>2.1476510067114103</v>
      </c>
      <c r="AA28" s="12">
        <v>2725.3</v>
      </c>
      <c r="AB28" s="12">
        <v>383.4</v>
      </c>
      <c r="AC28" s="12">
        <v>556.5</v>
      </c>
      <c r="AD28" s="12">
        <f aca="true" t="shared" si="26" ref="AD28:AD37">AC28/AA28%</f>
        <v>20.419770300517374</v>
      </c>
      <c r="AE28" s="24">
        <f aca="true" t="shared" si="27" ref="AE28:AE37">AC28/AB28%</f>
        <v>145.14866979655713</v>
      </c>
      <c r="AF28" s="9">
        <f aca="true" t="shared" si="28" ref="AF28:AH36">V28+AA28</f>
        <v>3141.3</v>
      </c>
      <c r="AG28" s="10">
        <f t="shared" si="28"/>
        <v>457.9</v>
      </c>
      <c r="AH28" s="10">
        <f t="shared" si="28"/>
        <v>558.1</v>
      </c>
      <c r="AI28" s="10">
        <f aca="true" t="shared" si="29" ref="AI28:AI37">AH28/AF28%</f>
        <v>17.766529780664058</v>
      </c>
      <c r="AJ28" s="38">
        <f aca="true" t="shared" si="30" ref="AJ28:AJ37">AH28/AG28%</f>
        <v>121.88250709761958</v>
      </c>
    </row>
    <row r="29" spans="1:36" ht="22.5" customHeight="1" thickBot="1">
      <c r="A29" s="59" t="s">
        <v>2</v>
      </c>
      <c r="B29" s="16"/>
      <c r="C29" s="13"/>
      <c r="D29" s="13"/>
      <c r="E29" s="13" t="e">
        <f t="shared" si="17"/>
        <v>#DIV/0!</v>
      </c>
      <c r="F29" s="28" t="e">
        <f t="shared" si="18"/>
        <v>#DIV/0!</v>
      </c>
      <c r="G29" s="19"/>
      <c r="H29" s="46"/>
      <c r="I29" s="46"/>
      <c r="J29" s="10" t="e">
        <f t="shared" si="19"/>
        <v>#DIV/0!</v>
      </c>
      <c r="K29" s="38" t="e">
        <f t="shared" si="20"/>
        <v>#DIV/0!</v>
      </c>
      <c r="L29" s="29">
        <v>8</v>
      </c>
      <c r="M29" s="52"/>
      <c r="N29" s="52"/>
      <c r="O29" s="13"/>
      <c r="P29" s="28"/>
      <c r="Q29" s="81"/>
      <c r="R29" s="70"/>
      <c r="S29" s="70"/>
      <c r="T29" s="70" t="e">
        <f t="shared" si="21"/>
        <v>#DIV/0!</v>
      </c>
      <c r="U29" s="79" t="e">
        <f t="shared" si="22"/>
        <v>#DIV/0!</v>
      </c>
      <c r="V29" s="10">
        <f t="shared" si="23"/>
        <v>731</v>
      </c>
      <c r="W29" s="10">
        <f t="shared" si="23"/>
        <v>59.99999999999999</v>
      </c>
      <c r="X29" s="10">
        <f t="shared" si="23"/>
        <v>20.2</v>
      </c>
      <c r="Y29" s="13">
        <f t="shared" si="24"/>
        <v>2.7633378932968538</v>
      </c>
      <c r="Z29" s="28">
        <f t="shared" si="25"/>
        <v>33.666666666666664</v>
      </c>
      <c r="AA29" s="13">
        <v>3939.4</v>
      </c>
      <c r="AB29" s="13">
        <v>519.6</v>
      </c>
      <c r="AC29" s="13">
        <v>820.3</v>
      </c>
      <c r="AD29" s="13">
        <f t="shared" si="26"/>
        <v>20.82296796466467</v>
      </c>
      <c r="AE29" s="27">
        <f t="shared" si="27"/>
        <v>157.87143956889912</v>
      </c>
      <c r="AF29" s="9">
        <f t="shared" si="28"/>
        <v>4670.4</v>
      </c>
      <c r="AG29" s="10">
        <f t="shared" si="28"/>
        <v>579.6</v>
      </c>
      <c r="AH29" s="10">
        <f t="shared" si="28"/>
        <v>840.5</v>
      </c>
      <c r="AI29" s="10">
        <f t="shared" si="29"/>
        <v>17.996317231928746</v>
      </c>
      <c r="AJ29" s="38">
        <f t="shared" si="30"/>
        <v>145.01380262249828</v>
      </c>
    </row>
    <row r="30" spans="1:36" ht="28.5" customHeight="1" thickBot="1">
      <c r="A30" s="58" t="s">
        <v>3</v>
      </c>
      <c r="B30" s="16">
        <v>240</v>
      </c>
      <c r="C30" s="84">
        <v>5.3</v>
      </c>
      <c r="D30" s="84">
        <v>0.5</v>
      </c>
      <c r="E30" s="13">
        <f t="shared" si="17"/>
        <v>0.20833333333333334</v>
      </c>
      <c r="F30" s="28">
        <f t="shared" si="18"/>
        <v>9.433962264150944</v>
      </c>
      <c r="G30" s="20"/>
      <c r="H30" s="48"/>
      <c r="I30" s="48">
        <v>1470.5</v>
      </c>
      <c r="J30" s="10" t="e">
        <f t="shared" si="19"/>
        <v>#DIV/0!</v>
      </c>
      <c r="K30" s="38" t="e">
        <f t="shared" si="20"/>
        <v>#DIV/0!</v>
      </c>
      <c r="L30" s="26">
        <v>35</v>
      </c>
      <c r="M30" s="51">
        <v>6.8</v>
      </c>
      <c r="N30" s="51">
        <v>-0.6</v>
      </c>
      <c r="O30" s="13">
        <f>N30/L30%</f>
        <v>-1.7142857142857144</v>
      </c>
      <c r="P30" s="25">
        <f>N30/M30%</f>
        <v>-8.823529411764705</v>
      </c>
      <c r="Q30" s="82"/>
      <c r="R30" s="71">
        <v>0.7</v>
      </c>
      <c r="S30" s="71">
        <v>0.6</v>
      </c>
      <c r="T30" s="71" t="e">
        <f t="shared" si="21"/>
        <v>#DIV/0!</v>
      </c>
      <c r="U30" s="78">
        <f t="shared" si="22"/>
        <v>85.71428571428572</v>
      </c>
      <c r="V30" s="10">
        <f t="shared" si="23"/>
        <v>5899</v>
      </c>
      <c r="W30" s="10">
        <f t="shared" si="23"/>
        <v>535.6999999999999</v>
      </c>
      <c r="X30" s="10">
        <f t="shared" si="23"/>
        <v>1724.4</v>
      </c>
      <c r="Y30" s="12">
        <f t="shared" si="24"/>
        <v>29.232073232751315</v>
      </c>
      <c r="Z30" s="30">
        <f t="shared" si="25"/>
        <v>321.8965839089043</v>
      </c>
      <c r="AA30" s="12">
        <v>5899.7</v>
      </c>
      <c r="AB30" s="12">
        <v>2168.2</v>
      </c>
      <c r="AC30" s="12">
        <v>1792.7</v>
      </c>
      <c r="AD30" s="12">
        <f t="shared" si="26"/>
        <v>30.386290828347207</v>
      </c>
      <c r="AE30" s="24">
        <f t="shared" si="27"/>
        <v>82.68148694769856</v>
      </c>
      <c r="AF30" s="9">
        <f t="shared" si="28"/>
        <v>11798.7</v>
      </c>
      <c r="AG30" s="10">
        <f t="shared" si="28"/>
        <v>2703.8999999999996</v>
      </c>
      <c r="AH30" s="10">
        <f t="shared" si="28"/>
        <v>3517.1000000000004</v>
      </c>
      <c r="AI30" s="10">
        <f t="shared" si="29"/>
        <v>29.809216269589022</v>
      </c>
      <c r="AJ30" s="38">
        <f t="shared" si="30"/>
        <v>130.07507674100376</v>
      </c>
    </row>
    <row r="31" spans="1:36" ht="27" customHeight="1" thickBot="1">
      <c r="A31" s="59" t="s">
        <v>4</v>
      </c>
      <c r="B31" s="16"/>
      <c r="C31" s="13"/>
      <c r="D31" s="13"/>
      <c r="E31" s="13" t="e">
        <f t="shared" si="17"/>
        <v>#DIV/0!</v>
      </c>
      <c r="F31" s="28" t="e">
        <f t="shared" si="18"/>
        <v>#DIV/0!</v>
      </c>
      <c r="G31" s="19"/>
      <c r="H31" s="46"/>
      <c r="I31" s="46"/>
      <c r="J31" s="10" t="e">
        <f t="shared" si="19"/>
        <v>#DIV/0!</v>
      </c>
      <c r="K31" s="38" t="e">
        <f t="shared" si="20"/>
        <v>#DIV/0!</v>
      </c>
      <c r="L31" s="29">
        <v>6</v>
      </c>
      <c r="M31" s="52"/>
      <c r="N31" s="52"/>
      <c r="O31" s="13"/>
      <c r="P31" s="28"/>
      <c r="Q31" s="76"/>
      <c r="R31" s="70"/>
      <c r="S31" s="70"/>
      <c r="T31" s="70" t="e">
        <f t="shared" si="21"/>
        <v>#DIV/0!</v>
      </c>
      <c r="U31" s="77" t="e">
        <f t="shared" si="22"/>
        <v>#DIV/0!</v>
      </c>
      <c r="V31" s="10">
        <f t="shared" si="23"/>
        <v>406</v>
      </c>
      <c r="W31" s="10">
        <f t="shared" si="23"/>
        <v>72.3</v>
      </c>
      <c r="X31" s="10">
        <f t="shared" si="23"/>
        <v>-5.4</v>
      </c>
      <c r="Y31" s="13">
        <f t="shared" si="24"/>
        <v>-1.330049261083744</v>
      </c>
      <c r="Z31" s="28">
        <f t="shared" si="25"/>
        <v>-7.4688796680497935</v>
      </c>
      <c r="AA31" s="13">
        <v>2644.7</v>
      </c>
      <c r="AB31" s="13">
        <v>285.1</v>
      </c>
      <c r="AC31" s="13">
        <v>514.3</v>
      </c>
      <c r="AD31" s="13">
        <f t="shared" si="26"/>
        <v>19.446440049911143</v>
      </c>
      <c r="AE31" s="27">
        <f t="shared" si="27"/>
        <v>180.3928446159242</v>
      </c>
      <c r="AF31" s="9">
        <f t="shared" si="28"/>
        <v>3050.7</v>
      </c>
      <c r="AG31" s="10">
        <f t="shared" si="28"/>
        <v>357.40000000000003</v>
      </c>
      <c r="AH31" s="10">
        <f t="shared" si="28"/>
        <v>508.9</v>
      </c>
      <c r="AI31" s="10">
        <f t="shared" si="29"/>
        <v>16.681417379617795</v>
      </c>
      <c r="AJ31" s="38">
        <f t="shared" si="30"/>
        <v>142.3894795747062</v>
      </c>
    </row>
    <row r="32" spans="1:36" ht="28.5" customHeight="1" thickBot="1">
      <c r="A32" s="58" t="s">
        <v>5</v>
      </c>
      <c r="B32" s="16"/>
      <c r="C32" s="84"/>
      <c r="D32" s="84"/>
      <c r="E32" s="13" t="e">
        <f t="shared" si="17"/>
        <v>#DIV/0!</v>
      </c>
      <c r="F32" s="28" t="e">
        <f t="shared" si="18"/>
        <v>#DIV/0!</v>
      </c>
      <c r="G32" s="20"/>
      <c r="H32" s="48"/>
      <c r="I32" s="48">
        <v>11.1</v>
      </c>
      <c r="J32" s="10" t="e">
        <f t="shared" si="19"/>
        <v>#DIV/0!</v>
      </c>
      <c r="K32" s="38" t="e">
        <f t="shared" si="20"/>
        <v>#DIV/0!</v>
      </c>
      <c r="L32" s="26">
        <v>8</v>
      </c>
      <c r="M32" s="51"/>
      <c r="N32" s="51"/>
      <c r="O32" s="12"/>
      <c r="P32" s="30"/>
      <c r="Q32" s="76"/>
      <c r="R32" s="70"/>
      <c r="S32" s="70"/>
      <c r="T32" s="70" t="e">
        <f t="shared" si="21"/>
        <v>#DIV/0!</v>
      </c>
      <c r="U32" s="77" t="e">
        <f t="shared" si="22"/>
        <v>#DIV/0!</v>
      </c>
      <c r="V32" s="10">
        <f t="shared" si="23"/>
        <v>663</v>
      </c>
      <c r="W32" s="10">
        <f t="shared" si="23"/>
        <v>95.5</v>
      </c>
      <c r="X32" s="10">
        <f t="shared" si="23"/>
        <v>-5.500000000000002</v>
      </c>
      <c r="Y32" s="12">
        <f t="shared" si="24"/>
        <v>-0.8295625942684769</v>
      </c>
      <c r="Z32" s="30">
        <f t="shared" si="25"/>
        <v>-5.759162303664923</v>
      </c>
      <c r="AA32" s="12">
        <v>2633.5</v>
      </c>
      <c r="AB32" s="12">
        <v>273.5</v>
      </c>
      <c r="AC32" s="12">
        <v>519.5</v>
      </c>
      <c r="AD32" s="12">
        <f t="shared" si="26"/>
        <v>19.726599582304917</v>
      </c>
      <c r="AE32" s="24">
        <f t="shared" si="27"/>
        <v>189.94515539305303</v>
      </c>
      <c r="AF32" s="9">
        <f t="shared" si="28"/>
        <v>3296.5</v>
      </c>
      <c r="AG32" s="10">
        <f t="shared" si="28"/>
        <v>369</v>
      </c>
      <c r="AH32" s="10">
        <f t="shared" si="28"/>
        <v>514</v>
      </c>
      <c r="AI32" s="10">
        <f t="shared" si="29"/>
        <v>15.59229485818292</v>
      </c>
      <c r="AJ32" s="38">
        <f t="shared" si="30"/>
        <v>139.29539295392954</v>
      </c>
    </row>
    <row r="33" spans="1:36" ht="26.25" customHeight="1" thickBot="1">
      <c r="A33" s="59" t="s">
        <v>6</v>
      </c>
      <c r="B33" s="16"/>
      <c r="C33" s="13"/>
      <c r="D33" s="13"/>
      <c r="E33" s="13" t="e">
        <f t="shared" si="17"/>
        <v>#DIV/0!</v>
      </c>
      <c r="F33" s="28" t="e">
        <f t="shared" si="18"/>
        <v>#DIV/0!</v>
      </c>
      <c r="G33" s="19"/>
      <c r="H33" s="46"/>
      <c r="I33" s="46"/>
      <c r="J33" s="10" t="e">
        <f t="shared" si="19"/>
        <v>#DIV/0!</v>
      </c>
      <c r="K33" s="38" t="e">
        <f t="shared" si="20"/>
        <v>#DIV/0!</v>
      </c>
      <c r="L33" s="29">
        <v>8</v>
      </c>
      <c r="M33" s="52"/>
      <c r="N33" s="52"/>
      <c r="O33" s="13"/>
      <c r="P33" s="28"/>
      <c r="Q33" s="76"/>
      <c r="R33" s="70"/>
      <c r="S33" s="70"/>
      <c r="T33" s="70" t="e">
        <f t="shared" si="21"/>
        <v>#DIV/0!</v>
      </c>
      <c r="U33" s="77" t="e">
        <f t="shared" si="22"/>
        <v>#DIV/0!</v>
      </c>
      <c r="V33" s="10">
        <f t="shared" si="23"/>
        <v>586</v>
      </c>
      <c r="W33" s="10">
        <f t="shared" si="23"/>
        <v>62.1</v>
      </c>
      <c r="X33" s="10">
        <f t="shared" si="23"/>
        <v>-14</v>
      </c>
      <c r="Y33" s="13">
        <f t="shared" si="24"/>
        <v>-2.3890784982935154</v>
      </c>
      <c r="Z33" s="28">
        <f t="shared" si="25"/>
        <v>-22.544283413848632</v>
      </c>
      <c r="AA33" s="13">
        <v>2693.6</v>
      </c>
      <c r="AB33" s="13">
        <v>396.5</v>
      </c>
      <c r="AC33" s="13">
        <v>567.7</v>
      </c>
      <c r="AD33" s="13">
        <f t="shared" si="26"/>
        <v>21.075883575883577</v>
      </c>
      <c r="AE33" s="27">
        <f t="shared" si="27"/>
        <v>143.17780580075663</v>
      </c>
      <c r="AF33" s="9">
        <f t="shared" si="28"/>
        <v>3279.6</v>
      </c>
      <c r="AG33" s="10">
        <f t="shared" si="28"/>
        <v>458.6</v>
      </c>
      <c r="AH33" s="10">
        <f t="shared" si="28"/>
        <v>553.7</v>
      </c>
      <c r="AI33" s="10">
        <f t="shared" si="29"/>
        <v>16.883156482497867</v>
      </c>
      <c r="AJ33" s="38">
        <f t="shared" si="30"/>
        <v>120.73702573048408</v>
      </c>
    </row>
    <row r="34" spans="1:36" ht="30.75" customHeight="1" thickBot="1">
      <c r="A34" s="58" t="s">
        <v>7</v>
      </c>
      <c r="B34" s="16"/>
      <c r="C34" s="13"/>
      <c r="D34" s="13"/>
      <c r="E34" s="13" t="e">
        <f t="shared" si="17"/>
        <v>#DIV/0!</v>
      </c>
      <c r="F34" s="28" t="e">
        <f t="shared" si="18"/>
        <v>#DIV/0!</v>
      </c>
      <c r="G34" s="20"/>
      <c r="H34" s="48"/>
      <c r="I34" s="48">
        <v>9.5</v>
      </c>
      <c r="J34" s="10" t="e">
        <f t="shared" si="19"/>
        <v>#DIV/0!</v>
      </c>
      <c r="K34" s="38" t="e">
        <f t="shared" si="20"/>
        <v>#DIV/0!</v>
      </c>
      <c r="L34" s="26">
        <v>8</v>
      </c>
      <c r="M34" s="51"/>
      <c r="N34" s="51"/>
      <c r="O34" s="12"/>
      <c r="P34" s="30"/>
      <c r="Q34" s="76"/>
      <c r="R34" s="70"/>
      <c r="S34" s="70"/>
      <c r="T34" s="70" t="e">
        <f t="shared" si="21"/>
        <v>#DIV/0!</v>
      </c>
      <c r="U34" s="77" t="e">
        <f t="shared" si="22"/>
        <v>#DIV/0!</v>
      </c>
      <c r="V34" s="10">
        <f t="shared" si="23"/>
        <v>546</v>
      </c>
      <c r="W34" s="10">
        <f t="shared" si="23"/>
        <v>78</v>
      </c>
      <c r="X34" s="10">
        <f t="shared" si="23"/>
        <v>7.6</v>
      </c>
      <c r="Y34" s="12">
        <f t="shared" si="24"/>
        <v>1.3919413919413919</v>
      </c>
      <c r="Z34" s="30">
        <f t="shared" si="25"/>
        <v>9.743589743589743</v>
      </c>
      <c r="AA34" s="12">
        <v>2453.9</v>
      </c>
      <c r="AB34" s="12">
        <v>302.5</v>
      </c>
      <c r="AC34" s="12">
        <v>493.2</v>
      </c>
      <c r="AD34" s="12">
        <f t="shared" si="26"/>
        <v>20.098618525612288</v>
      </c>
      <c r="AE34" s="24">
        <f t="shared" si="27"/>
        <v>163.04132231404958</v>
      </c>
      <c r="AF34" s="9">
        <f t="shared" si="28"/>
        <v>2999.9</v>
      </c>
      <c r="AG34" s="10">
        <f t="shared" si="28"/>
        <v>380.5</v>
      </c>
      <c r="AH34" s="10">
        <f t="shared" si="28"/>
        <v>500.8</v>
      </c>
      <c r="AI34" s="10">
        <f t="shared" si="29"/>
        <v>16.693889796326545</v>
      </c>
      <c r="AJ34" s="38">
        <f t="shared" si="30"/>
        <v>131.61629434954008</v>
      </c>
    </row>
    <row r="35" spans="1:36" ht="29.25" customHeight="1" thickBot="1">
      <c r="A35" s="59" t="s">
        <v>8</v>
      </c>
      <c r="B35" s="16"/>
      <c r="C35" s="85"/>
      <c r="D35" s="85"/>
      <c r="E35" s="13" t="e">
        <f t="shared" si="17"/>
        <v>#DIV/0!</v>
      </c>
      <c r="F35" s="28" t="e">
        <f t="shared" si="18"/>
        <v>#DIV/0!</v>
      </c>
      <c r="G35" s="19"/>
      <c r="H35" s="46"/>
      <c r="I35" s="46"/>
      <c r="J35" s="10" t="e">
        <f t="shared" si="19"/>
        <v>#DIV/0!</v>
      </c>
      <c r="K35" s="38" t="e">
        <f t="shared" si="20"/>
        <v>#DIV/0!</v>
      </c>
      <c r="L35" s="29">
        <v>8</v>
      </c>
      <c r="M35" s="52"/>
      <c r="N35" s="52">
        <v>1</v>
      </c>
      <c r="O35" s="13"/>
      <c r="P35" s="28"/>
      <c r="Q35" s="76"/>
      <c r="R35" s="70"/>
      <c r="S35" s="70"/>
      <c r="T35" s="70" t="e">
        <f t="shared" si="21"/>
        <v>#DIV/0!</v>
      </c>
      <c r="U35" s="77" t="e">
        <f t="shared" si="22"/>
        <v>#DIV/0!</v>
      </c>
      <c r="V35" s="10">
        <f t="shared" si="23"/>
        <v>540</v>
      </c>
      <c r="W35" s="10">
        <f t="shared" si="23"/>
        <v>36.6</v>
      </c>
      <c r="X35" s="10">
        <f t="shared" si="23"/>
        <v>-9.499999999999998</v>
      </c>
      <c r="Y35" s="13">
        <f t="shared" si="24"/>
        <v>-1.7592592592592589</v>
      </c>
      <c r="Z35" s="28">
        <f t="shared" si="25"/>
        <v>-25.95628415300546</v>
      </c>
      <c r="AA35" s="13">
        <v>3061.6</v>
      </c>
      <c r="AB35" s="13">
        <v>325.2</v>
      </c>
      <c r="AC35" s="13">
        <v>979.2</v>
      </c>
      <c r="AD35" s="13">
        <f t="shared" si="26"/>
        <v>31.98327671805592</v>
      </c>
      <c r="AE35" s="27">
        <f t="shared" si="27"/>
        <v>301.10701107011073</v>
      </c>
      <c r="AF35" s="9">
        <f t="shared" si="28"/>
        <v>3601.6</v>
      </c>
      <c r="AG35" s="10">
        <f t="shared" si="28"/>
        <v>361.8</v>
      </c>
      <c r="AH35" s="10">
        <f t="shared" si="28"/>
        <v>969.7</v>
      </c>
      <c r="AI35" s="10">
        <f t="shared" si="29"/>
        <v>26.924144824522436</v>
      </c>
      <c r="AJ35" s="38">
        <f t="shared" si="30"/>
        <v>268.02100608070754</v>
      </c>
    </row>
    <row r="36" spans="1:36" ht="24.75" customHeight="1" thickBot="1">
      <c r="A36" s="60" t="s">
        <v>9</v>
      </c>
      <c r="B36" s="16"/>
      <c r="C36" s="13"/>
      <c r="D36" s="13"/>
      <c r="E36" s="13" t="e">
        <f t="shared" si="17"/>
        <v>#DIV/0!</v>
      </c>
      <c r="F36" s="28" t="e">
        <f t="shared" si="18"/>
        <v>#DIV/0!</v>
      </c>
      <c r="G36" s="21"/>
      <c r="H36" s="57"/>
      <c r="I36" s="57">
        <v>29</v>
      </c>
      <c r="J36" s="10" t="e">
        <f t="shared" si="19"/>
        <v>#DIV/0!</v>
      </c>
      <c r="K36" s="38" t="e">
        <f t="shared" si="20"/>
        <v>#DIV/0!</v>
      </c>
      <c r="L36" s="33">
        <v>10</v>
      </c>
      <c r="M36" s="53">
        <v>2</v>
      </c>
      <c r="N36" s="53">
        <v>5</v>
      </c>
      <c r="O36" s="14"/>
      <c r="P36" s="32"/>
      <c r="Q36" s="76"/>
      <c r="R36" s="70"/>
      <c r="S36" s="70">
        <v>16.8</v>
      </c>
      <c r="T36" s="70" t="e">
        <f t="shared" si="21"/>
        <v>#DIV/0!</v>
      </c>
      <c r="U36" s="77" t="e">
        <f t="shared" si="22"/>
        <v>#DIV/0!</v>
      </c>
      <c r="V36" s="10">
        <f t="shared" si="23"/>
        <v>647</v>
      </c>
      <c r="W36" s="10">
        <f t="shared" si="23"/>
        <v>68.2</v>
      </c>
      <c r="X36" s="10">
        <f t="shared" si="23"/>
        <v>70.7</v>
      </c>
      <c r="Y36" s="14">
        <f t="shared" si="24"/>
        <v>10.927357032457497</v>
      </c>
      <c r="Z36" s="32">
        <f t="shared" si="25"/>
        <v>103.66568914956011</v>
      </c>
      <c r="AA36" s="14">
        <v>12134.9</v>
      </c>
      <c r="AB36" s="14">
        <v>301.6</v>
      </c>
      <c r="AC36" s="14">
        <v>636.5</v>
      </c>
      <c r="AD36" s="13">
        <f t="shared" si="26"/>
        <v>5.245201855804334</v>
      </c>
      <c r="AE36" s="31">
        <f t="shared" si="27"/>
        <v>211.04111405835545</v>
      </c>
      <c r="AF36" s="9">
        <f t="shared" si="28"/>
        <v>12781.9</v>
      </c>
      <c r="AG36" s="10">
        <f t="shared" si="28"/>
        <v>369.8</v>
      </c>
      <c r="AH36" s="10">
        <f t="shared" si="28"/>
        <v>707.2</v>
      </c>
      <c r="AI36" s="10">
        <f t="shared" si="29"/>
        <v>5.53282375859614</v>
      </c>
      <c r="AJ36" s="38">
        <f t="shared" si="30"/>
        <v>191.23850730124394</v>
      </c>
    </row>
    <row r="37" spans="1:36" ht="27.75" customHeight="1" thickBot="1">
      <c r="A37" s="61" t="s">
        <v>15</v>
      </c>
      <c r="B37" s="44">
        <f>SUM(B28:B36)</f>
        <v>240</v>
      </c>
      <c r="C37" s="7">
        <v>5.3</v>
      </c>
      <c r="D37" s="7">
        <f>SUM(D28:D36)</f>
        <v>0.5</v>
      </c>
      <c r="E37" s="7">
        <f t="shared" si="17"/>
        <v>0.20833333333333334</v>
      </c>
      <c r="F37" s="37">
        <f t="shared" si="18"/>
        <v>9.433962264150944</v>
      </c>
      <c r="G37" s="42">
        <f>SUM(G28:G36)</f>
        <v>0</v>
      </c>
      <c r="H37" s="57">
        <v>0</v>
      </c>
      <c r="I37" s="57">
        <f>SUM(I28:I36)</f>
        <v>1520.1</v>
      </c>
      <c r="J37" s="14" t="e">
        <f t="shared" si="19"/>
        <v>#DIV/0!</v>
      </c>
      <c r="K37" s="32" t="e">
        <f t="shared" si="20"/>
        <v>#DIV/0!</v>
      </c>
      <c r="L37" s="44">
        <f>SUM(L28:L36)</f>
        <v>98</v>
      </c>
      <c r="M37" s="54">
        <v>8.8</v>
      </c>
      <c r="N37" s="54">
        <f>SUM(N28:N36)</f>
        <v>11.4</v>
      </c>
      <c r="O37" s="7">
        <f>N37/L37%</f>
        <v>11.63265306122449</v>
      </c>
      <c r="P37" s="37">
        <f>N37/M37%</f>
        <v>129.54545454545453</v>
      </c>
      <c r="Q37" s="83">
        <f>SUM(Q28:Q36)</f>
        <v>0</v>
      </c>
      <c r="R37" s="70">
        <v>0.7</v>
      </c>
      <c r="S37" s="70">
        <f>SUM(S28:S36)</f>
        <v>17.400000000000002</v>
      </c>
      <c r="T37" s="70" t="e">
        <f t="shared" si="21"/>
        <v>#DIV/0!</v>
      </c>
      <c r="U37" s="77">
        <f t="shared" si="22"/>
        <v>2485.7142857142862</v>
      </c>
      <c r="V37" s="42">
        <f>SUM(V28:V36)</f>
        <v>10434</v>
      </c>
      <c r="W37" s="43">
        <f>SUM(W28:W36)</f>
        <v>1082.8999999999999</v>
      </c>
      <c r="X37" s="14">
        <f>SUM(X28:X36)</f>
        <v>1790.1</v>
      </c>
      <c r="Y37" s="7">
        <f t="shared" si="24"/>
        <v>17.156411730879814</v>
      </c>
      <c r="Z37" s="8">
        <f t="shared" si="25"/>
        <v>165.3061224489796</v>
      </c>
      <c r="AA37" s="44">
        <f>SUM(AA28:AA36)</f>
        <v>38186.6</v>
      </c>
      <c r="AB37" s="73">
        <v>4955.599999999999</v>
      </c>
      <c r="AC37" s="73">
        <f>SUM(AC28:AC36)</f>
        <v>6879.9</v>
      </c>
      <c r="AD37" s="7">
        <f t="shared" si="26"/>
        <v>18.01652935846606</v>
      </c>
      <c r="AE37" s="8">
        <f t="shared" si="27"/>
        <v>138.83081766082816</v>
      </c>
      <c r="AF37" s="39">
        <f>SUM(AF28:AF36)</f>
        <v>48620.600000000006</v>
      </c>
      <c r="AG37" s="45">
        <f>SUM(AG28:AG36)</f>
        <v>6038.5</v>
      </c>
      <c r="AH37" s="7">
        <f>SUM(AH28:AH36)</f>
        <v>8670</v>
      </c>
      <c r="AI37" s="7">
        <f t="shared" si="29"/>
        <v>17.831947775222844</v>
      </c>
      <c r="AJ37" s="8">
        <f t="shared" si="30"/>
        <v>143.57870332036103</v>
      </c>
    </row>
    <row r="38" spans="1:36" ht="24" customHeight="1" thickBot="1">
      <c r="A38" s="62" t="s">
        <v>16</v>
      </c>
      <c r="B38" s="19">
        <f>B39-B37</f>
        <v>650</v>
      </c>
      <c r="C38" s="19">
        <v>176.89999999999998</v>
      </c>
      <c r="D38" s="19">
        <f>D39-D37</f>
        <v>143.2</v>
      </c>
      <c r="E38" s="13">
        <f t="shared" si="17"/>
        <v>22.03076923076923</v>
      </c>
      <c r="F38" s="28">
        <f t="shared" si="18"/>
        <v>80.9496890898813</v>
      </c>
      <c r="G38" s="19">
        <f>G39-G37</f>
        <v>200</v>
      </c>
      <c r="H38" s="46">
        <v>264.5</v>
      </c>
      <c r="I38" s="46">
        <f>I39-I37</f>
        <v>299.10000000000014</v>
      </c>
      <c r="J38" s="13">
        <f t="shared" si="19"/>
        <v>149.55000000000007</v>
      </c>
      <c r="K38" s="28">
        <f t="shared" si="20"/>
        <v>113.08128544423445</v>
      </c>
      <c r="L38" s="18">
        <f>L39-L37</f>
        <v>209</v>
      </c>
      <c r="M38" s="55">
        <v>71.2</v>
      </c>
      <c r="N38" s="55">
        <f>N39-N37</f>
        <v>-55.6</v>
      </c>
      <c r="O38" s="7">
        <f>N38/L38%</f>
        <v>-26.602870813397132</v>
      </c>
      <c r="P38" s="37">
        <f>N38/M38%</f>
        <v>-78.08988764044943</v>
      </c>
      <c r="Q38" s="72">
        <f>Q39-Q37</f>
        <v>0</v>
      </c>
      <c r="R38" s="72">
        <v>-10.5</v>
      </c>
      <c r="S38" s="72">
        <f>S39-S37</f>
        <v>0</v>
      </c>
      <c r="T38" s="70" t="e">
        <f>S38/Q38%</f>
        <v>#DIV/0!</v>
      </c>
      <c r="U38" s="77">
        <f>S38/R38%</f>
        <v>0</v>
      </c>
      <c r="V38" s="35">
        <f>V39-V37</f>
        <v>136482</v>
      </c>
      <c r="W38" s="17">
        <f>W39-W37</f>
        <v>13823.1</v>
      </c>
      <c r="X38" s="17">
        <f>X39-X37</f>
        <v>5740.200000000001</v>
      </c>
      <c r="Y38" s="17">
        <f>X38/V38%</f>
        <v>4.205829340132765</v>
      </c>
      <c r="Z38" s="25">
        <f>X38/W38%</f>
        <v>41.52614102480631</v>
      </c>
      <c r="AA38" s="35">
        <v>545488.9</v>
      </c>
      <c r="AB38" s="69">
        <v>86590.5</v>
      </c>
      <c r="AC38" s="69">
        <v>69761.7</v>
      </c>
      <c r="AD38" s="17">
        <f>AC38/AA38%</f>
        <v>12.7888395162578</v>
      </c>
      <c r="AE38" s="25">
        <f>AC38/AB38%</f>
        <v>80.56507353578048</v>
      </c>
      <c r="AF38" s="17">
        <f>AF39-AF37</f>
        <v>681970.9</v>
      </c>
      <c r="AG38" s="17">
        <f>AG39-AG37</f>
        <v>100413.6</v>
      </c>
      <c r="AH38" s="17">
        <f>AH39-AH37</f>
        <v>75501.9</v>
      </c>
      <c r="AI38" s="17">
        <f>AH38/AF38%</f>
        <v>11.07113221399916</v>
      </c>
      <c r="AJ38" s="25">
        <f>AH38/AG38%</f>
        <v>75.19091039460788</v>
      </c>
    </row>
    <row r="39" spans="1:36" ht="27" customHeight="1" thickBot="1">
      <c r="A39" s="59" t="s">
        <v>0</v>
      </c>
      <c r="B39" s="19">
        <v>890</v>
      </c>
      <c r="C39" s="13">
        <v>182.2</v>
      </c>
      <c r="D39" s="13">
        <v>143.7</v>
      </c>
      <c r="E39" s="13">
        <f t="shared" si="17"/>
        <v>16.146067415730336</v>
      </c>
      <c r="F39" s="28">
        <f t="shared" si="18"/>
        <v>78.86937431394072</v>
      </c>
      <c r="G39" s="19">
        <v>200</v>
      </c>
      <c r="H39" s="46">
        <v>264.5</v>
      </c>
      <c r="I39" s="46">
        <v>1819.2</v>
      </c>
      <c r="J39" s="13">
        <f>I39/G39%</f>
        <v>909.6</v>
      </c>
      <c r="K39" s="28">
        <f>I39/H39%</f>
        <v>687.7882797731569</v>
      </c>
      <c r="L39" s="19">
        <v>307</v>
      </c>
      <c r="M39" s="56">
        <v>80</v>
      </c>
      <c r="N39" s="56">
        <v>-44.2</v>
      </c>
      <c r="O39" s="13">
        <f>N39/L39%</f>
        <v>-14.397394136807819</v>
      </c>
      <c r="P39" s="28">
        <f>N39/M39%</f>
        <v>-55.25</v>
      </c>
      <c r="Q39" s="72"/>
      <c r="R39" s="72">
        <v>-9.8</v>
      </c>
      <c r="S39" s="72">
        <v>17.4</v>
      </c>
      <c r="T39" s="70" t="e">
        <f>S39/Q39%</f>
        <v>#DIV/0!</v>
      </c>
      <c r="U39" s="77">
        <f>S39/R39%</f>
        <v>-177.55102040816325</v>
      </c>
      <c r="V39" s="10">
        <v>146916</v>
      </c>
      <c r="W39" s="74">
        <v>14906</v>
      </c>
      <c r="X39" s="74">
        <v>7530.3</v>
      </c>
      <c r="Y39" s="13">
        <f>X39/V39%</f>
        <v>5.125581965204606</v>
      </c>
      <c r="Z39" s="13">
        <f>X39/W39%</f>
        <v>50.518583120890916</v>
      </c>
      <c r="AA39" s="13">
        <f>AA37+AA38</f>
        <v>583675.5</v>
      </c>
      <c r="AB39" s="70">
        <v>91546.1</v>
      </c>
      <c r="AC39" s="70">
        <f>AC37+AC38</f>
        <v>76641.59999999999</v>
      </c>
      <c r="AD39" s="13">
        <f>AC39/AA39%</f>
        <v>13.130857813973687</v>
      </c>
      <c r="AE39" s="13">
        <f>AC39/AB39%</f>
        <v>83.7191316724579</v>
      </c>
      <c r="AF39" s="11">
        <f>V39+AA39</f>
        <v>730591.5</v>
      </c>
      <c r="AG39" s="13">
        <f>W39+AB39</f>
        <v>106452.1</v>
      </c>
      <c r="AH39" s="13">
        <f>X39+AC39</f>
        <v>84171.9</v>
      </c>
      <c r="AI39" s="13">
        <f>AH39/AF39%</f>
        <v>11.521062043563331</v>
      </c>
      <c r="AJ39" s="13">
        <f>AH39/AG39%</f>
        <v>79.07021092115609</v>
      </c>
    </row>
  </sheetData>
  <sheetProtection/>
  <mergeCells count="87">
    <mergeCell ref="G2:AG2"/>
    <mergeCell ref="A4:A8"/>
    <mergeCell ref="B4:F5"/>
    <mergeCell ref="G4:K5"/>
    <mergeCell ref="L4:P5"/>
    <mergeCell ref="Q4:U5"/>
    <mergeCell ref="V4:Z5"/>
    <mergeCell ref="AA4:AE5"/>
    <mergeCell ref="AF4:AJ5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23:A27"/>
    <mergeCell ref="B23:F24"/>
    <mergeCell ref="G23:K24"/>
    <mergeCell ref="L23:P24"/>
    <mergeCell ref="Q23:U24"/>
    <mergeCell ref="V23:Z24"/>
    <mergeCell ref="AA23:AE24"/>
    <mergeCell ref="AF23:AJ24"/>
    <mergeCell ref="B25:B27"/>
    <mergeCell ref="C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H25:AH27"/>
    <mergeCell ref="AI25:AI27"/>
    <mergeCell ref="AJ25:AJ27"/>
    <mergeCell ref="AB25:AB27"/>
    <mergeCell ref="AC25:AC27"/>
    <mergeCell ref="AD25:AD27"/>
    <mergeCell ref="AE25:AE27"/>
    <mergeCell ref="AF25:AF27"/>
    <mergeCell ref="AG25:AG27"/>
  </mergeCells>
  <printOptions/>
  <pageMargins left="0" right="0" top="0.15748031496062992" bottom="0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39"/>
  <sheetViews>
    <sheetView zoomScalePageLayoutView="0" workbookViewId="0" topLeftCell="F22">
      <selection activeCell="AA39" sqref="AA39"/>
    </sheetView>
  </sheetViews>
  <sheetFormatPr defaultColWidth="9.125" defaultRowHeight="12.75"/>
  <cols>
    <col min="1" max="1" width="21.50390625" style="23" customWidth="1"/>
    <col min="2" max="2" width="8.875" style="23" customWidth="1"/>
    <col min="3" max="3" width="10.125" style="23" customWidth="1"/>
    <col min="4" max="4" width="9.375" style="23" customWidth="1"/>
    <col min="5" max="5" width="6.125" style="23" customWidth="1"/>
    <col min="6" max="6" width="5.875" style="23" customWidth="1"/>
    <col min="7" max="7" width="7.625" style="23" customWidth="1"/>
    <col min="8" max="8" width="9.50390625" style="23" customWidth="1"/>
    <col min="9" max="9" width="9.00390625" style="23" customWidth="1"/>
    <col min="10" max="10" width="8.00390625" style="23" customWidth="1"/>
    <col min="11" max="11" width="6.125" style="23" customWidth="1"/>
    <col min="12" max="12" width="8.50390625" style="23" customWidth="1"/>
    <col min="13" max="13" width="8.00390625" style="23" customWidth="1"/>
    <col min="14" max="14" width="8.625" style="23" customWidth="1"/>
    <col min="15" max="15" width="6.375" style="23" customWidth="1"/>
    <col min="16" max="16" width="6.00390625" style="23" customWidth="1"/>
    <col min="17" max="17" width="8.00390625" style="23" customWidth="1"/>
    <col min="18" max="18" width="6.50390625" style="23" customWidth="1"/>
    <col min="19" max="19" width="5.50390625" style="23" customWidth="1"/>
    <col min="20" max="20" width="5.625" style="23" customWidth="1"/>
    <col min="21" max="21" width="5.50390625" style="23" customWidth="1"/>
    <col min="22" max="22" width="10.50390625" style="23" customWidth="1"/>
    <col min="23" max="23" width="8.625" style="23" customWidth="1"/>
    <col min="24" max="24" width="9.50390625" style="23" customWidth="1"/>
    <col min="25" max="25" width="6.00390625" style="23" customWidth="1"/>
    <col min="26" max="26" width="6.50390625" style="23" customWidth="1"/>
    <col min="27" max="27" width="9.875" style="23" customWidth="1"/>
    <col min="28" max="28" width="10.00390625" style="23" customWidth="1"/>
    <col min="29" max="29" width="9.875" style="23" customWidth="1"/>
    <col min="30" max="30" width="5.625" style="23" customWidth="1"/>
    <col min="31" max="31" width="6.50390625" style="23" customWidth="1"/>
    <col min="32" max="32" width="9.875" style="23" customWidth="1"/>
    <col min="33" max="34" width="10.125" style="23" customWidth="1"/>
    <col min="35" max="35" width="5.125" style="23" customWidth="1"/>
    <col min="36" max="36" width="6.125" style="23" customWidth="1"/>
    <col min="37" max="16384" width="9.125" style="40" customWidth="1"/>
  </cols>
  <sheetData>
    <row r="2" spans="7:33" ht="37.5" customHeight="1">
      <c r="G2" s="120" t="s">
        <v>38</v>
      </c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</row>
    <row r="3" spans="31:36" ht="15.75" thickBot="1">
      <c r="AE3" s="41"/>
      <c r="AJ3" s="41" t="s">
        <v>13</v>
      </c>
    </row>
    <row r="4" spans="1:36" ht="15" customHeight="1">
      <c r="A4" s="93" t="s">
        <v>11</v>
      </c>
      <c r="B4" s="96" t="s">
        <v>12</v>
      </c>
      <c r="C4" s="97"/>
      <c r="D4" s="97"/>
      <c r="E4" s="97"/>
      <c r="F4" s="98"/>
      <c r="G4" s="101" t="s">
        <v>10</v>
      </c>
      <c r="H4" s="102"/>
      <c r="I4" s="102"/>
      <c r="J4" s="102"/>
      <c r="K4" s="103"/>
      <c r="L4" s="107" t="s">
        <v>24</v>
      </c>
      <c r="M4" s="108"/>
      <c r="N4" s="108"/>
      <c r="O4" s="108"/>
      <c r="P4" s="109"/>
      <c r="Q4" s="107" t="s">
        <v>23</v>
      </c>
      <c r="R4" s="108"/>
      <c r="S4" s="108"/>
      <c r="T4" s="108"/>
      <c r="U4" s="109"/>
      <c r="V4" s="101" t="s">
        <v>19</v>
      </c>
      <c r="W4" s="122"/>
      <c r="X4" s="122"/>
      <c r="Y4" s="122"/>
      <c r="Z4" s="131"/>
      <c r="AA4" s="101" t="s">
        <v>25</v>
      </c>
      <c r="AB4" s="122"/>
      <c r="AC4" s="122"/>
      <c r="AD4" s="122"/>
      <c r="AE4" s="122"/>
      <c r="AF4" s="125" t="s">
        <v>27</v>
      </c>
      <c r="AG4" s="126"/>
      <c r="AH4" s="126"/>
      <c r="AI4" s="126"/>
      <c r="AJ4" s="127"/>
    </row>
    <row r="5" spans="1:36" ht="46.5" customHeight="1">
      <c r="A5" s="94"/>
      <c r="B5" s="99"/>
      <c r="C5" s="91"/>
      <c r="D5" s="91"/>
      <c r="E5" s="91"/>
      <c r="F5" s="100"/>
      <c r="G5" s="104"/>
      <c r="H5" s="105"/>
      <c r="I5" s="105"/>
      <c r="J5" s="105"/>
      <c r="K5" s="106"/>
      <c r="L5" s="110"/>
      <c r="M5" s="111"/>
      <c r="N5" s="111"/>
      <c r="O5" s="111"/>
      <c r="P5" s="112"/>
      <c r="Q5" s="110"/>
      <c r="R5" s="111"/>
      <c r="S5" s="111"/>
      <c r="T5" s="111"/>
      <c r="U5" s="112"/>
      <c r="V5" s="123"/>
      <c r="W5" s="124"/>
      <c r="X5" s="124"/>
      <c r="Y5" s="124"/>
      <c r="Z5" s="132"/>
      <c r="AA5" s="123"/>
      <c r="AB5" s="124"/>
      <c r="AC5" s="124"/>
      <c r="AD5" s="124"/>
      <c r="AE5" s="124"/>
      <c r="AF5" s="128"/>
      <c r="AG5" s="129"/>
      <c r="AH5" s="129"/>
      <c r="AI5" s="129"/>
      <c r="AJ5" s="130"/>
    </row>
    <row r="6" spans="1:36" ht="15" customHeight="1">
      <c r="A6" s="94"/>
      <c r="B6" s="99" t="s">
        <v>33</v>
      </c>
      <c r="C6" s="91" t="s">
        <v>39</v>
      </c>
      <c r="D6" s="91" t="s">
        <v>40</v>
      </c>
      <c r="E6" s="113" t="s">
        <v>14</v>
      </c>
      <c r="F6" s="100" t="s">
        <v>45</v>
      </c>
      <c r="G6" s="86" t="str">
        <f>B6</f>
        <v>Уточненный план на 2023год</v>
      </c>
      <c r="H6" s="91" t="str">
        <f>C6</f>
        <v>Исполнено на 01.04.  2022</v>
      </c>
      <c r="I6" s="91" t="str">
        <f>D6</f>
        <v>Исполнено на 1.04.  2023</v>
      </c>
      <c r="J6" s="113" t="str">
        <f>E6</f>
        <v>%% к годовому плану</v>
      </c>
      <c r="K6" s="100" t="str">
        <f>F6</f>
        <v>% исп. по сравнению с 1.04.22</v>
      </c>
      <c r="L6" s="89" t="str">
        <f aca="true" t="shared" si="0" ref="L6:U6">B6</f>
        <v>Уточненный план на 2023год</v>
      </c>
      <c r="M6" s="91" t="str">
        <f t="shared" si="0"/>
        <v>Исполнено на 01.04.  2022</v>
      </c>
      <c r="N6" s="91" t="str">
        <f t="shared" si="0"/>
        <v>Исполнено на 1.04.  2023</v>
      </c>
      <c r="O6" s="113" t="str">
        <f t="shared" si="0"/>
        <v>%% к годовому плану</v>
      </c>
      <c r="P6" s="100" t="str">
        <f t="shared" si="0"/>
        <v>% исп. по сравнению с 1.04.22</v>
      </c>
      <c r="Q6" s="89" t="str">
        <f t="shared" si="0"/>
        <v>Уточненный план на 2023год</v>
      </c>
      <c r="R6" s="91" t="str">
        <f t="shared" si="0"/>
        <v>Исполнено на 01.04.  2022</v>
      </c>
      <c r="S6" s="91" t="str">
        <f t="shared" si="0"/>
        <v>Исполнено на 1.04.  2023</v>
      </c>
      <c r="T6" s="113" t="str">
        <f t="shared" si="0"/>
        <v>%% к годовому плану</v>
      </c>
      <c r="U6" s="100" t="str">
        <f t="shared" si="0"/>
        <v>% исп. по сравнению с 1.04.22</v>
      </c>
      <c r="V6" s="86" t="str">
        <f>G6</f>
        <v>Уточненный план на 2023год</v>
      </c>
      <c r="W6" s="91" t="str">
        <f>H6</f>
        <v>Исполнено на 01.04.  2022</v>
      </c>
      <c r="X6" s="91" t="str">
        <f>I6</f>
        <v>Исполнено на 1.04.  2023</v>
      </c>
      <c r="Y6" s="113" t="str">
        <f>J6</f>
        <v>%% к годовому плану</v>
      </c>
      <c r="Z6" s="100" t="str">
        <f>K6</f>
        <v>% исп. по сравнению с 1.04.22</v>
      </c>
      <c r="AA6" s="86" t="str">
        <f aca="true" t="shared" si="1" ref="AA6:AJ6">B6</f>
        <v>Уточненный план на 2023год</v>
      </c>
      <c r="AB6" s="91" t="str">
        <f t="shared" si="1"/>
        <v>Исполнено на 01.04.  2022</v>
      </c>
      <c r="AC6" s="91" t="str">
        <f t="shared" si="1"/>
        <v>Исполнено на 1.04.  2023</v>
      </c>
      <c r="AD6" s="113" t="str">
        <f t="shared" si="1"/>
        <v>%% к годовому плану</v>
      </c>
      <c r="AE6" s="100" t="str">
        <f t="shared" si="1"/>
        <v>% исп. по сравнению с 1.04.22</v>
      </c>
      <c r="AF6" s="89" t="str">
        <f t="shared" si="1"/>
        <v>Уточненный план на 2023год</v>
      </c>
      <c r="AG6" s="91" t="str">
        <f t="shared" si="1"/>
        <v>Исполнено на 01.04.  2022</v>
      </c>
      <c r="AH6" s="91" t="str">
        <f t="shared" si="1"/>
        <v>Исполнено на 1.04.  2023</v>
      </c>
      <c r="AI6" s="91" t="str">
        <f t="shared" si="1"/>
        <v>%% к годовому плану</v>
      </c>
      <c r="AJ6" s="119" t="str">
        <f t="shared" si="1"/>
        <v>% исп. по сравнению с 1.04.22</v>
      </c>
    </row>
    <row r="7" spans="1:36" ht="15" customHeight="1">
      <c r="A7" s="94"/>
      <c r="B7" s="99"/>
      <c r="C7" s="91"/>
      <c r="D7" s="91"/>
      <c r="E7" s="114"/>
      <c r="F7" s="100"/>
      <c r="G7" s="87"/>
      <c r="H7" s="91"/>
      <c r="I7" s="91"/>
      <c r="J7" s="114"/>
      <c r="K7" s="100"/>
      <c r="L7" s="89"/>
      <c r="M7" s="91"/>
      <c r="N7" s="91"/>
      <c r="O7" s="114"/>
      <c r="P7" s="100"/>
      <c r="Q7" s="89"/>
      <c r="R7" s="91"/>
      <c r="S7" s="91"/>
      <c r="T7" s="114"/>
      <c r="U7" s="100"/>
      <c r="V7" s="87"/>
      <c r="W7" s="91"/>
      <c r="X7" s="91"/>
      <c r="Y7" s="114"/>
      <c r="Z7" s="100"/>
      <c r="AA7" s="87"/>
      <c r="AB7" s="91"/>
      <c r="AC7" s="91"/>
      <c r="AD7" s="114"/>
      <c r="AE7" s="100"/>
      <c r="AF7" s="142"/>
      <c r="AG7" s="91"/>
      <c r="AH7" s="91"/>
      <c r="AI7" s="91"/>
      <c r="AJ7" s="119"/>
    </row>
    <row r="8" spans="1:36" ht="90" customHeight="1" thickBot="1">
      <c r="A8" s="95"/>
      <c r="B8" s="118"/>
      <c r="C8" s="92"/>
      <c r="D8" s="92"/>
      <c r="E8" s="115"/>
      <c r="F8" s="116"/>
      <c r="G8" s="88"/>
      <c r="H8" s="92"/>
      <c r="I8" s="92"/>
      <c r="J8" s="115"/>
      <c r="K8" s="116"/>
      <c r="L8" s="90"/>
      <c r="M8" s="92"/>
      <c r="N8" s="92"/>
      <c r="O8" s="115"/>
      <c r="P8" s="116"/>
      <c r="Q8" s="90"/>
      <c r="R8" s="92"/>
      <c r="S8" s="92"/>
      <c r="T8" s="115"/>
      <c r="U8" s="116"/>
      <c r="V8" s="88"/>
      <c r="W8" s="92"/>
      <c r="X8" s="92"/>
      <c r="Y8" s="115"/>
      <c r="Z8" s="116"/>
      <c r="AA8" s="88"/>
      <c r="AB8" s="92"/>
      <c r="AC8" s="92"/>
      <c r="AD8" s="115"/>
      <c r="AE8" s="116"/>
      <c r="AF8" s="142"/>
      <c r="AG8" s="91"/>
      <c r="AH8" s="91"/>
      <c r="AI8" s="91"/>
      <c r="AJ8" s="119"/>
    </row>
    <row r="9" spans="1:36" ht="31.5" customHeight="1" thickBot="1">
      <c r="A9" s="63" t="s">
        <v>1</v>
      </c>
      <c r="B9" s="7">
        <v>32</v>
      </c>
      <c r="C9" s="12">
        <v>6.2</v>
      </c>
      <c r="D9" s="12">
        <v>2.8</v>
      </c>
      <c r="E9" s="12">
        <f aca="true" t="shared" si="2" ref="E9:E18">D9/B9%</f>
        <v>8.75</v>
      </c>
      <c r="F9" s="24">
        <f aca="true" t="shared" si="3" ref="F9:F18">D9/C9%</f>
        <v>45.16129032258064</v>
      </c>
      <c r="G9" s="49">
        <v>14</v>
      </c>
      <c r="H9" s="49">
        <v>2.8</v>
      </c>
      <c r="I9" s="49">
        <v>-3</v>
      </c>
      <c r="J9" s="17">
        <f aca="true" t="shared" si="4" ref="J9:J18">I9/G9%</f>
        <v>-21.428571428571427</v>
      </c>
      <c r="K9" s="25">
        <f aca="true" t="shared" si="5" ref="K9:K18">I9/H9%</f>
        <v>-107.14285714285715</v>
      </c>
      <c r="L9" s="5">
        <v>123</v>
      </c>
      <c r="M9" s="48">
        <v>56.3</v>
      </c>
      <c r="N9" s="12">
        <v>104.6</v>
      </c>
      <c r="O9" s="12">
        <f aca="true" t="shared" si="6" ref="O9:O18">N9/L9%</f>
        <v>85.04065040650406</v>
      </c>
      <c r="P9" s="24">
        <f aca="true" t="shared" si="7" ref="P9:P18">N9/M9%</f>
        <v>185.79040852575488</v>
      </c>
      <c r="Q9" s="5">
        <v>240</v>
      </c>
      <c r="R9" s="12">
        <v>14.9</v>
      </c>
      <c r="S9" s="12">
        <v>6.3</v>
      </c>
      <c r="T9" s="12">
        <f aca="true" t="shared" si="8" ref="T9:T18">S9/Q9%</f>
        <v>2.625</v>
      </c>
      <c r="U9" s="24">
        <f aca="true" t="shared" si="9" ref="U9:U18">S9/R9%</f>
        <v>42.281879194630875</v>
      </c>
      <c r="V9" s="6"/>
      <c r="W9" s="48"/>
      <c r="X9" s="71"/>
      <c r="Y9" s="17" t="e">
        <f aca="true" t="shared" si="10" ref="Y9:Y18">X9/V9%</f>
        <v>#DIV/0!</v>
      </c>
      <c r="Z9" s="25" t="e">
        <f aca="true" t="shared" si="11" ref="Z9:Z18">X9/W9%</f>
        <v>#DIV/0!</v>
      </c>
      <c r="AA9" s="6"/>
      <c r="AB9" s="49">
        <v>0.3</v>
      </c>
      <c r="AC9" s="49">
        <v>0.1</v>
      </c>
      <c r="AD9" s="17" t="e">
        <f aca="true" t="shared" si="12" ref="AD9:AD18">AC9/AA9%</f>
        <v>#DIV/0!</v>
      </c>
      <c r="AE9" s="34">
        <f aca="true" t="shared" si="13" ref="AE9:AE18">AC9/AB9%</f>
        <v>33.333333333333336</v>
      </c>
      <c r="AF9" s="3"/>
      <c r="AG9" s="50"/>
      <c r="AH9" s="50"/>
      <c r="AI9" s="10" t="e">
        <f aca="true" t="shared" si="14" ref="AI9:AI18">AH9/AF9%</f>
        <v>#DIV/0!</v>
      </c>
      <c r="AJ9" s="38" t="e">
        <f aca="true" t="shared" si="15" ref="AJ9:AJ18">AH9/AG9%</f>
        <v>#DIV/0!</v>
      </c>
    </row>
    <row r="10" spans="1:36" ht="26.25" customHeight="1" thickBot="1">
      <c r="A10" s="64" t="s">
        <v>2</v>
      </c>
      <c r="B10" s="10">
        <v>37</v>
      </c>
      <c r="C10" s="13">
        <v>7.2</v>
      </c>
      <c r="D10" s="13">
        <v>3.6</v>
      </c>
      <c r="E10" s="13">
        <f t="shared" si="2"/>
        <v>9.72972972972973</v>
      </c>
      <c r="F10" s="24">
        <f t="shared" si="3"/>
        <v>49.99999999999999</v>
      </c>
      <c r="G10" s="46">
        <v>80</v>
      </c>
      <c r="H10" s="46">
        <v>2.1</v>
      </c>
      <c r="I10" s="46">
        <v>26.4</v>
      </c>
      <c r="J10" s="17">
        <f t="shared" si="4"/>
        <v>32.99999999999999</v>
      </c>
      <c r="K10" s="28">
        <f t="shared" si="5"/>
        <v>1257.142857142857</v>
      </c>
      <c r="L10" s="1">
        <v>123</v>
      </c>
      <c r="M10" s="46">
        <v>45.5</v>
      </c>
      <c r="N10" s="13">
        <v>30.8</v>
      </c>
      <c r="O10" s="13">
        <f t="shared" si="6"/>
        <v>25.040650406504067</v>
      </c>
      <c r="P10" s="27">
        <f t="shared" si="7"/>
        <v>67.6923076923077</v>
      </c>
      <c r="Q10" s="1">
        <v>480</v>
      </c>
      <c r="R10" s="13">
        <v>22.8</v>
      </c>
      <c r="S10" s="13">
        <v>18.7</v>
      </c>
      <c r="T10" s="13">
        <f t="shared" si="8"/>
        <v>3.8958333333333335</v>
      </c>
      <c r="U10" s="27">
        <f t="shared" si="9"/>
        <v>82.01754385964912</v>
      </c>
      <c r="V10" s="3"/>
      <c r="W10" s="46"/>
      <c r="X10" s="70"/>
      <c r="Y10" s="13" t="e">
        <f t="shared" si="10"/>
        <v>#DIV/0!</v>
      </c>
      <c r="Z10" s="28" t="e">
        <f t="shared" si="11"/>
        <v>#DIV/0!</v>
      </c>
      <c r="AA10" s="3"/>
      <c r="AB10" s="46">
        <v>5.1</v>
      </c>
      <c r="AC10" s="46">
        <v>1.4</v>
      </c>
      <c r="AD10" s="13" t="e">
        <f t="shared" si="12"/>
        <v>#DIV/0!</v>
      </c>
      <c r="AE10" s="27">
        <f t="shared" si="13"/>
        <v>27.45098039215686</v>
      </c>
      <c r="AF10" s="3">
        <v>3</v>
      </c>
      <c r="AG10" s="50"/>
      <c r="AH10" s="50"/>
      <c r="AI10" s="10">
        <f t="shared" si="14"/>
        <v>0</v>
      </c>
      <c r="AJ10" s="38" t="e">
        <f t="shared" si="15"/>
        <v>#DIV/0!</v>
      </c>
    </row>
    <row r="11" spans="1:36" ht="29.25" customHeight="1" thickBot="1">
      <c r="A11" s="63" t="s">
        <v>3</v>
      </c>
      <c r="B11" s="15">
        <v>1612</v>
      </c>
      <c r="C11" s="12">
        <v>285.1</v>
      </c>
      <c r="D11" s="12">
        <v>211.8</v>
      </c>
      <c r="E11" s="12">
        <f t="shared" si="2"/>
        <v>13.138957816377172</v>
      </c>
      <c r="F11" s="24">
        <f t="shared" si="3"/>
        <v>74.28972290424412</v>
      </c>
      <c r="G11" s="48">
        <v>1164</v>
      </c>
      <c r="H11" s="48">
        <v>96.8</v>
      </c>
      <c r="I11" s="48">
        <v>275</v>
      </c>
      <c r="J11" s="12">
        <f t="shared" si="4"/>
        <v>23.625429553264603</v>
      </c>
      <c r="K11" s="30">
        <f t="shared" si="5"/>
        <v>284.0909090909091</v>
      </c>
      <c r="L11" s="2">
        <v>953</v>
      </c>
      <c r="M11" s="48">
        <v>238.9</v>
      </c>
      <c r="N11" s="12">
        <v>828.6</v>
      </c>
      <c r="O11" s="12">
        <f t="shared" si="6"/>
        <v>86.94648478488983</v>
      </c>
      <c r="P11" s="24">
        <f t="shared" si="7"/>
        <v>346.8396818752616</v>
      </c>
      <c r="Q11" s="2">
        <v>1874</v>
      </c>
      <c r="R11" s="12">
        <v>129.8</v>
      </c>
      <c r="S11" s="12">
        <v>37.4</v>
      </c>
      <c r="T11" s="12">
        <f t="shared" si="8"/>
        <v>1.9957310565635007</v>
      </c>
      <c r="U11" s="24">
        <f t="shared" si="9"/>
        <v>28.813559322033896</v>
      </c>
      <c r="V11" s="4">
        <v>15</v>
      </c>
      <c r="W11" s="48"/>
      <c r="X11" s="71"/>
      <c r="Y11" s="12">
        <f t="shared" si="10"/>
        <v>0</v>
      </c>
      <c r="Z11" s="30" t="e">
        <f t="shared" si="11"/>
        <v>#DIV/0!</v>
      </c>
      <c r="AA11" s="4"/>
      <c r="AB11" s="48">
        <v>2.3</v>
      </c>
      <c r="AC11" s="48">
        <v>3.2</v>
      </c>
      <c r="AD11" s="12" t="e">
        <f t="shared" si="12"/>
        <v>#DIV/0!</v>
      </c>
      <c r="AE11" s="24">
        <f t="shared" si="13"/>
        <v>139.13043478260872</v>
      </c>
      <c r="AF11" s="3">
        <v>6</v>
      </c>
      <c r="AG11" s="50"/>
      <c r="AH11" s="50">
        <v>0.3</v>
      </c>
      <c r="AI11" s="10">
        <f t="shared" si="14"/>
        <v>5</v>
      </c>
      <c r="AJ11" s="38" t="e">
        <f t="shared" si="15"/>
        <v>#DIV/0!</v>
      </c>
    </row>
    <row r="12" spans="1:36" ht="29.25" customHeight="1" thickBot="1">
      <c r="A12" s="59" t="s">
        <v>4</v>
      </c>
      <c r="B12" s="19">
        <v>10</v>
      </c>
      <c r="C12" s="13">
        <v>2.6</v>
      </c>
      <c r="D12" s="13">
        <v>0.7</v>
      </c>
      <c r="E12" s="13">
        <f t="shared" si="2"/>
        <v>6.999999999999999</v>
      </c>
      <c r="F12" s="28">
        <f t="shared" si="3"/>
        <v>26.92307692307692</v>
      </c>
      <c r="G12" s="46">
        <v>35</v>
      </c>
      <c r="H12" s="46">
        <v>29.2</v>
      </c>
      <c r="I12" s="46">
        <v>0.6</v>
      </c>
      <c r="J12" s="13">
        <f t="shared" si="4"/>
        <v>1.7142857142857144</v>
      </c>
      <c r="K12" s="28">
        <f t="shared" si="5"/>
        <v>2.0547945205479454</v>
      </c>
      <c r="L12" s="16">
        <v>112</v>
      </c>
      <c r="M12" s="46">
        <v>36.8</v>
      </c>
      <c r="N12" s="13">
        <v>46.9</v>
      </c>
      <c r="O12" s="13">
        <f t="shared" si="6"/>
        <v>41.87499999999999</v>
      </c>
      <c r="P12" s="28">
        <f t="shared" si="7"/>
        <v>127.44565217391305</v>
      </c>
      <c r="Q12" s="16">
        <v>240</v>
      </c>
      <c r="R12" s="13">
        <v>11</v>
      </c>
      <c r="S12" s="13">
        <v>10.1</v>
      </c>
      <c r="T12" s="13">
        <f t="shared" si="8"/>
        <v>4.208333333333333</v>
      </c>
      <c r="U12" s="28">
        <f t="shared" si="9"/>
        <v>91.81818181818181</v>
      </c>
      <c r="V12" s="16">
        <v>3</v>
      </c>
      <c r="W12" s="46"/>
      <c r="X12" s="70"/>
      <c r="Y12" s="13">
        <f t="shared" si="10"/>
        <v>0</v>
      </c>
      <c r="Z12" s="28" t="e">
        <f t="shared" si="11"/>
        <v>#DIV/0!</v>
      </c>
      <c r="AA12" s="16"/>
      <c r="AB12" s="46">
        <v>0.1</v>
      </c>
      <c r="AC12" s="46">
        <v>1.8</v>
      </c>
      <c r="AD12" s="13" t="e">
        <f t="shared" si="12"/>
        <v>#DIV/0!</v>
      </c>
      <c r="AE12" s="27">
        <f t="shared" si="13"/>
        <v>1800</v>
      </c>
      <c r="AF12" s="3"/>
      <c r="AG12" s="50"/>
      <c r="AH12" s="50"/>
      <c r="AI12" s="10" t="e">
        <f t="shared" si="14"/>
        <v>#DIV/0!</v>
      </c>
      <c r="AJ12" s="38" t="e">
        <f t="shared" si="15"/>
        <v>#DIV/0!</v>
      </c>
    </row>
    <row r="13" spans="1:36" ht="30.75" customHeight="1" thickBot="1">
      <c r="A13" s="58" t="s">
        <v>5</v>
      </c>
      <c r="B13" s="19">
        <v>50</v>
      </c>
      <c r="C13" s="13">
        <v>8.1</v>
      </c>
      <c r="D13" s="13">
        <v>-9.4</v>
      </c>
      <c r="E13" s="13">
        <f t="shared" si="2"/>
        <v>-18.8</v>
      </c>
      <c r="F13" s="28">
        <f t="shared" si="3"/>
        <v>-116.04938271604938</v>
      </c>
      <c r="G13" s="46">
        <v>50</v>
      </c>
      <c r="H13" s="46">
        <v>2.5</v>
      </c>
      <c r="I13" s="46">
        <v>7.5</v>
      </c>
      <c r="J13" s="13">
        <f t="shared" si="4"/>
        <v>15</v>
      </c>
      <c r="K13" s="28">
        <f t="shared" si="5"/>
        <v>300</v>
      </c>
      <c r="L13" s="16">
        <v>200</v>
      </c>
      <c r="M13" s="46">
        <v>88.3</v>
      </c>
      <c r="N13" s="13">
        <v>175.4</v>
      </c>
      <c r="O13" s="13">
        <f t="shared" si="6"/>
        <v>87.7</v>
      </c>
      <c r="P13" s="28">
        <f t="shared" si="7"/>
        <v>198.6409966024915</v>
      </c>
      <c r="Q13" s="16">
        <v>355</v>
      </c>
      <c r="R13" s="13">
        <v>13.1</v>
      </c>
      <c r="S13" s="13">
        <v>2.4</v>
      </c>
      <c r="T13" s="13">
        <f t="shared" si="8"/>
        <v>0.676056338028169</v>
      </c>
      <c r="U13" s="28">
        <f t="shared" si="9"/>
        <v>18.3206106870229</v>
      </c>
      <c r="V13" s="16"/>
      <c r="W13" s="46"/>
      <c r="X13" s="70"/>
      <c r="Y13" s="13" t="e">
        <f t="shared" si="10"/>
        <v>#DIV/0!</v>
      </c>
      <c r="Z13" s="28" t="e">
        <f t="shared" si="11"/>
        <v>#DIV/0!</v>
      </c>
      <c r="AA13" s="16"/>
      <c r="AB13" s="46">
        <v>11.1</v>
      </c>
      <c r="AC13" s="46">
        <v>3.4</v>
      </c>
      <c r="AD13" s="13" t="e">
        <f t="shared" si="12"/>
        <v>#DIV/0!</v>
      </c>
      <c r="AE13" s="27">
        <f t="shared" si="13"/>
        <v>30.63063063063063</v>
      </c>
      <c r="AF13" s="3"/>
      <c r="AG13" s="50"/>
      <c r="AH13" s="50">
        <v>0.1</v>
      </c>
      <c r="AI13" s="10" t="e">
        <f t="shared" si="14"/>
        <v>#DIV/0!</v>
      </c>
      <c r="AJ13" s="38" t="e">
        <f t="shared" si="15"/>
        <v>#DIV/0!</v>
      </c>
    </row>
    <row r="14" spans="1:36" ht="27.75" customHeight="1" thickBot="1">
      <c r="A14" s="59" t="s">
        <v>6</v>
      </c>
      <c r="B14" s="19">
        <v>52</v>
      </c>
      <c r="C14" s="13">
        <v>10.8</v>
      </c>
      <c r="D14" s="13">
        <v>4.1</v>
      </c>
      <c r="E14" s="13">
        <f t="shared" si="2"/>
        <v>7.884615384615383</v>
      </c>
      <c r="F14" s="28">
        <f t="shared" si="3"/>
        <v>37.962962962962955</v>
      </c>
      <c r="G14" s="46">
        <v>37</v>
      </c>
      <c r="H14" s="46">
        <v>2</v>
      </c>
      <c r="I14" s="46">
        <v>-5.2</v>
      </c>
      <c r="J14" s="13">
        <f t="shared" si="4"/>
        <v>-14.054054054054054</v>
      </c>
      <c r="K14" s="28">
        <f t="shared" si="5"/>
        <v>-260</v>
      </c>
      <c r="L14" s="16">
        <v>158</v>
      </c>
      <c r="M14" s="46">
        <v>53.4</v>
      </c>
      <c r="N14" s="13">
        <v>79.1</v>
      </c>
      <c r="O14" s="13">
        <f t="shared" si="6"/>
        <v>50.0632911392405</v>
      </c>
      <c r="P14" s="28">
        <f t="shared" si="7"/>
        <v>148.12734082397003</v>
      </c>
      <c r="Q14" s="16">
        <v>330</v>
      </c>
      <c r="R14" s="13">
        <v>22.9</v>
      </c>
      <c r="S14" s="13">
        <v>-1.9</v>
      </c>
      <c r="T14" s="13">
        <f t="shared" si="8"/>
        <v>-0.5757575757575758</v>
      </c>
      <c r="U14" s="28">
        <f t="shared" si="9"/>
        <v>-8.296943231441048</v>
      </c>
      <c r="V14" s="16"/>
      <c r="W14" s="46"/>
      <c r="X14" s="70"/>
      <c r="Y14" s="13" t="e">
        <f t="shared" si="10"/>
        <v>#DIV/0!</v>
      </c>
      <c r="Z14" s="28" t="e">
        <f t="shared" si="11"/>
        <v>#DIV/0!</v>
      </c>
      <c r="AA14" s="16"/>
      <c r="AB14" s="46">
        <v>0.1</v>
      </c>
      <c r="AC14" s="50">
        <v>2.2</v>
      </c>
      <c r="AD14" s="13" t="e">
        <f t="shared" si="12"/>
        <v>#DIV/0!</v>
      </c>
      <c r="AE14" s="27">
        <f t="shared" si="13"/>
        <v>2200</v>
      </c>
      <c r="AF14" s="3">
        <v>1</v>
      </c>
      <c r="AG14" s="50"/>
      <c r="AH14" s="50"/>
      <c r="AI14" s="10">
        <f t="shared" si="14"/>
        <v>0</v>
      </c>
      <c r="AJ14" s="38" t="e">
        <f t="shared" si="15"/>
        <v>#DIV/0!</v>
      </c>
    </row>
    <row r="15" spans="1:36" ht="27" customHeight="1" thickBot="1">
      <c r="A15" s="58" t="s">
        <v>7</v>
      </c>
      <c r="B15" s="19">
        <v>9</v>
      </c>
      <c r="C15" s="13">
        <v>1</v>
      </c>
      <c r="D15" s="13">
        <v>1.3</v>
      </c>
      <c r="E15" s="13">
        <f t="shared" si="2"/>
        <v>14.444444444444445</v>
      </c>
      <c r="F15" s="28">
        <f t="shared" si="3"/>
        <v>130</v>
      </c>
      <c r="G15" s="46">
        <v>40</v>
      </c>
      <c r="H15" s="46">
        <v>12.7</v>
      </c>
      <c r="I15" s="46">
        <v>4.3</v>
      </c>
      <c r="J15" s="13">
        <f t="shared" si="4"/>
        <v>10.749999999999998</v>
      </c>
      <c r="K15" s="28">
        <f t="shared" si="5"/>
        <v>33.85826771653543</v>
      </c>
      <c r="L15" s="16">
        <v>186</v>
      </c>
      <c r="M15" s="46">
        <v>69.3</v>
      </c>
      <c r="N15" s="13">
        <v>100.1</v>
      </c>
      <c r="O15" s="13">
        <f t="shared" si="6"/>
        <v>53.817204301075265</v>
      </c>
      <c r="P15" s="28">
        <f t="shared" si="7"/>
        <v>144.44444444444446</v>
      </c>
      <c r="Q15" s="16">
        <v>258</v>
      </c>
      <c r="R15" s="13">
        <v>7.6</v>
      </c>
      <c r="S15" s="13">
        <v>2</v>
      </c>
      <c r="T15" s="13">
        <f t="shared" si="8"/>
        <v>0.7751937984496123</v>
      </c>
      <c r="U15" s="28">
        <f t="shared" si="9"/>
        <v>26.315789473684212</v>
      </c>
      <c r="V15" s="16">
        <v>45</v>
      </c>
      <c r="W15" s="46"/>
      <c r="X15" s="70"/>
      <c r="Y15" s="13">
        <f t="shared" si="10"/>
        <v>0</v>
      </c>
      <c r="Z15" s="28" t="e">
        <f t="shared" si="11"/>
        <v>#DIV/0!</v>
      </c>
      <c r="AA15" s="16"/>
      <c r="AB15" s="46">
        <v>0.5</v>
      </c>
      <c r="AC15" s="50">
        <v>0.9</v>
      </c>
      <c r="AD15" s="13" t="e">
        <f t="shared" si="12"/>
        <v>#DIV/0!</v>
      </c>
      <c r="AE15" s="27">
        <f t="shared" si="13"/>
        <v>180</v>
      </c>
      <c r="AF15" s="3"/>
      <c r="AG15" s="50"/>
      <c r="AH15" s="50">
        <v>0.4</v>
      </c>
      <c r="AI15" s="10" t="e">
        <f t="shared" si="14"/>
        <v>#DIV/0!</v>
      </c>
      <c r="AJ15" s="38" t="e">
        <f t="shared" si="15"/>
        <v>#DIV/0!</v>
      </c>
    </row>
    <row r="16" spans="1:36" ht="26.25" customHeight="1" thickBot="1">
      <c r="A16" s="59" t="s">
        <v>8</v>
      </c>
      <c r="B16" s="19">
        <v>48</v>
      </c>
      <c r="C16" s="13">
        <v>8.6</v>
      </c>
      <c r="D16" s="13">
        <v>8.8</v>
      </c>
      <c r="E16" s="13">
        <f t="shared" si="2"/>
        <v>18.333333333333336</v>
      </c>
      <c r="F16" s="28">
        <f t="shared" si="3"/>
        <v>102.32558139534885</v>
      </c>
      <c r="G16" s="46">
        <v>34</v>
      </c>
      <c r="H16" s="46">
        <v>4</v>
      </c>
      <c r="I16" s="46">
        <v>-1.7</v>
      </c>
      <c r="J16" s="17">
        <f t="shared" si="4"/>
        <v>-4.999999999999999</v>
      </c>
      <c r="K16" s="28">
        <f t="shared" si="5"/>
        <v>-42.5</v>
      </c>
      <c r="L16" s="16">
        <v>155</v>
      </c>
      <c r="M16" s="46">
        <v>28.7</v>
      </c>
      <c r="N16" s="13">
        <v>34</v>
      </c>
      <c r="O16" s="13">
        <f t="shared" si="6"/>
        <v>21.93548387096774</v>
      </c>
      <c r="P16" s="28">
        <f t="shared" si="7"/>
        <v>118.46689895470384</v>
      </c>
      <c r="Q16" s="16">
        <v>295</v>
      </c>
      <c r="R16" s="13">
        <v>17.8</v>
      </c>
      <c r="S16" s="13">
        <v>1.7</v>
      </c>
      <c r="T16" s="13">
        <f t="shared" si="8"/>
        <v>0.5762711864406779</v>
      </c>
      <c r="U16" s="28">
        <f t="shared" si="9"/>
        <v>9.550561797752808</v>
      </c>
      <c r="V16" s="16"/>
      <c r="W16" s="46"/>
      <c r="X16" s="70"/>
      <c r="Y16" s="13" t="e">
        <f t="shared" si="10"/>
        <v>#DIV/0!</v>
      </c>
      <c r="Z16" s="28" t="e">
        <f t="shared" si="11"/>
        <v>#DIV/0!</v>
      </c>
      <c r="AA16" s="16"/>
      <c r="AB16" s="46">
        <v>0.1</v>
      </c>
      <c r="AC16" s="50">
        <v>0.3</v>
      </c>
      <c r="AD16" s="13" t="e">
        <f t="shared" si="12"/>
        <v>#DIV/0!</v>
      </c>
      <c r="AE16" s="27">
        <f t="shared" si="13"/>
        <v>300</v>
      </c>
      <c r="AF16" s="3"/>
      <c r="AG16" s="50"/>
      <c r="AH16" s="50"/>
      <c r="AI16" s="10" t="e">
        <f t="shared" si="14"/>
        <v>#DIV/0!</v>
      </c>
      <c r="AJ16" s="38" t="e">
        <f t="shared" si="15"/>
        <v>#DIV/0!</v>
      </c>
    </row>
    <row r="17" spans="1:36" ht="29.25" customHeight="1" thickBot="1">
      <c r="A17" s="60" t="s">
        <v>9</v>
      </c>
      <c r="B17" s="19">
        <v>50</v>
      </c>
      <c r="C17" s="13">
        <v>10.1</v>
      </c>
      <c r="D17" s="13">
        <v>6.1</v>
      </c>
      <c r="E17" s="13">
        <f t="shared" si="2"/>
        <v>12.2</v>
      </c>
      <c r="F17" s="28">
        <f t="shared" si="3"/>
        <v>60.396039603960396</v>
      </c>
      <c r="G17" s="46">
        <v>75</v>
      </c>
      <c r="H17" s="46">
        <v>-2.2</v>
      </c>
      <c r="I17" s="46">
        <v>7.1</v>
      </c>
      <c r="J17" s="13">
        <f t="shared" si="4"/>
        <v>9.466666666666667</v>
      </c>
      <c r="K17" s="28">
        <f t="shared" si="5"/>
        <v>-322.7272727272727</v>
      </c>
      <c r="L17" s="16">
        <v>175</v>
      </c>
      <c r="M17" s="46">
        <v>64.2</v>
      </c>
      <c r="N17" s="13">
        <v>83.5</v>
      </c>
      <c r="O17" s="13">
        <f t="shared" si="6"/>
        <v>47.714285714285715</v>
      </c>
      <c r="P17" s="28">
        <f t="shared" si="7"/>
        <v>130.06230529595015</v>
      </c>
      <c r="Q17" s="16">
        <v>330</v>
      </c>
      <c r="R17" s="13">
        <v>23.7</v>
      </c>
      <c r="S17" s="13">
        <v>0.2</v>
      </c>
      <c r="T17" s="13">
        <f t="shared" si="8"/>
        <v>0.060606060606060615</v>
      </c>
      <c r="U17" s="28">
        <f t="shared" si="9"/>
        <v>0.8438818565400845</v>
      </c>
      <c r="V17" s="16">
        <v>7</v>
      </c>
      <c r="W17" s="46"/>
      <c r="X17" s="70">
        <v>20.3</v>
      </c>
      <c r="Y17" s="13">
        <f t="shared" si="10"/>
        <v>290</v>
      </c>
      <c r="Z17" s="28" t="e">
        <f t="shared" si="11"/>
        <v>#DIV/0!</v>
      </c>
      <c r="AA17" s="16"/>
      <c r="AB17" s="46">
        <v>0.2</v>
      </c>
      <c r="AC17" s="46">
        <v>1</v>
      </c>
      <c r="AD17" s="13" t="e">
        <f t="shared" si="12"/>
        <v>#DIV/0!</v>
      </c>
      <c r="AE17" s="27">
        <f t="shared" si="13"/>
        <v>500</v>
      </c>
      <c r="AF17" s="3"/>
      <c r="AG17" s="50"/>
      <c r="AH17" s="50"/>
      <c r="AI17" s="10" t="e">
        <f t="shared" si="14"/>
        <v>#DIV/0!</v>
      </c>
      <c r="AJ17" s="38" t="e">
        <f t="shared" si="15"/>
        <v>#DIV/0!</v>
      </c>
    </row>
    <row r="18" spans="1:36" ht="39" customHeight="1" thickBot="1">
      <c r="A18" s="65" t="s">
        <v>15</v>
      </c>
      <c r="B18" s="22">
        <f>SUM(B9:B17)</f>
        <v>1900</v>
      </c>
      <c r="C18" s="13">
        <v>339.7000000000001</v>
      </c>
      <c r="D18" s="13">
        <f>SUM(D9:D17)</f>
        <v>229.8</v>
      </c>
      <c r="E18" s="13">
        <f t="shared" si="2"/>
        <v>12.094736842105263</v>
      </c>
      <c r="F18" s="28">
        <f t="shared" si="3"/>
        <v>67.64792463938768</v>
      </c>
      <c r="G18" s="36">
        <f>SUM(G9:G17)</f>
        <v>1529</v>
      </c>
      <c r="H18" s="36">
        <v>149.9</v>
      </c>
      <c r="I18" s="36">
        <f>SUM(I9:I17)</f>
        <v>311.00000000000006</v>
      </c>
      <c r="J18" s="13">
        <f t="shared" si="4"/>
        <v>20.340091563113152</v>
      </c>
      <c r="K18" s="28">
        <f t="shared" si="5"/>
        <v>207.4716477651768</v>
      </c>
      <c r="L18" s="22">
        <f>SUM(L9:L17)</f>
        <v>2185</v>
      </c>
      <c r="M18" s="46">
        <v>681.4000000000001</v>
      </c>
      <c r="N18" s="13">
        <f>SUM(N9:N17)</f>
        <v>1482.9999999999998</v>
      </c>
      <c r="O18" s="13">
        <f t="shared" si="6"/>
        <v>67.87185354691074</v>
      </c>
      <c r="P18" s="28">
        <f t="shared" si="7"/>
        <v>217.64015262694446</v>
      </c>
      <c r="Q18" s="22">
        <f>SUM(Q9:Q17)</f>
        <v>4402</v>
      </c>
      <c r="R18" s="13">
        <v>263.6</v>
      </c>
      <c r="S18" s="13">
        <f>SUM(S9:S17)</f>
        <v>76.9</v>
      </c>
      <c r="T18" s="13">
        <f t="shared" si="8"/>
        <v>1.7469332121762835</v>
      </c>
      <c r="U18" s="28">
        <f t="shared" si="9"/>
        <v>29.17298937784522</v>
      </c>
      <c r="V18" s="22">
        <f>SUM(V9:V17)</f>
        <v>70</v>
      </c>
      <c r="W18" s="22">
        <v>0</v>
      </c>
      <c r="X18" s="83">
        <f>SUM(X9:X17)</f>
        <v>20.3</v>
      </c>
      <c r="Y18" s="13">
        <f t="shared" si="10"/>
        <v>29.000000000000004</v>
      </c>
      <c r="Z18" s="28" t="e">
        <f t="shared" si="11"/>
        <v>#DIV/0!</v>
      </c>
      <c r="AA18" s="22">
        <f>SUM(AA9:AA17)</f>
        <v>0</v>
      </c>
      <c r="AB18" s="46">
        <v>19.8</v>
      </c>
      <c r="AC18" s="46">
        <f>SUM(AC9:AC17)</f>
        <v>14.300000000000002</v>
      </c>
      <c r="AD18" s="13" t="e">
        <f t="shared" si="12"/>
        <v>#DIV/0!</v>
      </c>
      <c r="AE18" s="27">
        <f t="shared" si="13"/>
        <v>72.22222222222223</v>
      </c>
      <c r="AF18" s="9">
        <f>SUM(AF9:AF17)</f>
        <v>10</v>
      </c>
      <c r="AG18" s="50">
        <v>0</v>
      </c>
      <c r="AH18" s="50">
        <f>SUM(AH9:AH17)</f>
        <v>0.8</v>
      </c>
      <c r="AI18" s="13">
        <f t="shared" si="14"/>
        <v>8</v>
      </c>
      <c r="AJ18" s="28" t="e">
        <f t="shared" si="15"/>
        <v>#DIV/0!</v>
      </c>
    </row>
    <row r="19" spans="1:36" ht="36.75" customHeight="1" thickBot="1">
      <c r="A19" s="66" t="s">
        <v>16</v>
      </c>
      <c r="B19" s="19">
        <f>B20-B18</f>
        <v>95425</v>
      </c>
      <c r="C19" s="19">
        <v>16788.6</v>
      </c>
      <c r="D19" s="19">
        <f>D20-D18</f>
        <v>11469.900000000001</v>
      </c>
      <c r="E19" s="13">
        <f>D19/B19%</f>
        <v>12.019806130468956</v>
      </c>
      <c r="F19" s="28">
        <f>D19/C19%</f>
        <v>68.31957399664059</v>
      </c>
      <c r="G19" s="46"/>
      <c r="H19" s="46"/>
      <c r="I19" s="46"/>
      <c r="J19" s="13"/>
      <c r="K19" s="28"/>
      <c r="L19" s="19"/>
      <c r="M19" s="46"/>
      <c r="N19" s="13"/>
      <c r="O19" s="13"/>
      <c r="P19" s="28"/>
      <c r="Q19" s="19"/>
      <c r="R19" s="13"/>
      <c r="S19" s="13"/>
      <c r="T19" s="13"/>
      <c r="U19" s="28"/>
      <c r="V19" s="19">
        <v>4008</v>
      </c>
      <c r="W19" s="47">
        <v>2030.7</v>
      </c>
      <c r="X19" s="72">
        <f>X20-X18</f>
        <v>1703.7</v>
      </c>
      <c r="Y19" s="13">
        <f>X19/V19%</f>
        <v>42.50748502994012</v>
      </c>
      <c r="Z19" s="28">
        <f>X19/W19%</f>
        <v>83.89717831289703</v>
      </c>
      <c r="AA19" s="19">
        <f>AA20-AA18</f>
        <v>10</v>
      </c>
      <c r="AB19" s="46">
        <v>46.3</v>
      </c>
      <c r="AC19" s="46">
        <f>AC20-AC18</f>
        <v>33.4</v>
      </c>
      <c r="AD19" s="13">
        <f>AC19/AA19%</f>
        <v>333.99999999999994</v>
      </c>
      <c r="AE19" s="28">
        <f>AC19/AB19%</f>
        <v>72.13822894168467</v>
      </c>
      <c r="AF19" s="19">
        <f>AF20-AF18</f>
        <v>5</v>
      </c>
      <c r="AG19" s="46">
        <v>7.7</v>
      </c>
      <c r="AH19" s="46">
        <f>AH20-AH18</f>
        <v>0</v>
      </c>
      <c r="AI19" s="13">
        <f>AH19/AF19%</f>
        <v>0</v>
      </c>
      <c r="AJ19" s="28">
        <f>AH19/AG19%</f>
        <v>0</v>
      </c>
    </row>
    <row r="20" spans="1:36" ht="44.25" customHeight="1" thickBot="1">
      <c r="A20" s="59" t="s">
        <v>0</v>
      </c>
      <c r="B20" s="19">
        <v>97325</v>
      </c>
      <c r="C20" s="75">
        <v>17128.3</v>
      </c>
      <c r="D20" s="75">
        <v>11699.7</v>
      </c>
      <c r="E20" s="13">
        <f>D20/B20%</f>
        <v>12.021268944258926</v>
      </c>
      <c r="F20" s="28">
        <f>D20/C20%</f>
        <v>68.30625339350667</v>
      </c>
      <c r="G20" s="13">
        <f>G18</f>
        <v>1529</v>
      </c>
      <c r="H20" s="46">
        <v>149.9</v>
      </c>
      <c r="I20" s="46">
        <f>I18</f>
        <v>311.00000000000006</v>
      </c>
      <c r="J20" s="13">
        <f>I20/G20%</f>
        <v>20.340091563113152</v>
      </c>
      <c r="K20" s="28">
        <f>I20/H20%</f>
        <v>207.4716477651768</v>
      </c>
      <c r="L20" s="19">
        <f>L18+L19</f>
        <v>2185</v>
      </c>
      <c r="M20" s="46">
        <v>681.4000000000001</v>
      </c>
      <c r="N20" s="13">
        <f>N18</f>
        <v>1482.9999999999998</v>
      </c>
      <c r="O20" s="13">
        <f>N20/L20%</f>
        <v>67.87185354691074</v>
      </c>
      <c r="P20" s="28">
        <f>N20/M20%</f>
        <v>217.64015262694446</v>
      </c>
      <c r="Q20" s="19">
        <f>Q18+Q19</f>
        <v>4402</v>
      </c>
      <c r="R20" s="13">
        <v>263.6</v>
      </c>
      <c r="S20" s="13">
        <f>S18</f>
        <v>76.9</v>
      </c>
      <c r="T20" s="13">
        <f>S20/Q20%</f>
        <v>1.7469332121762835</v>
      </c>
      <c r="U20" s="28">
        <f>S20/R20%</f>
        <v>29.17298937784522</v>
      </c>
      <c r="V20" s="19">
        <f>V18+V19</f>
        <v>4078</v>
      </c>
      <c r="W20" s="47">
        <v>2030.7</v>
      </c>
      <c r="X20" s="72">
        <v>1724</v>
      </c>
      <c r="Y20" s="13">
        <f>X20/V20%</f>
        <v>42.275625306522805</v>
      </c>
      <c r="Z20" s="28">
        <f>X20/W20%</f>
        <v>84.8968336041759</v>
      </c>
      <c r="AA20" s="19">
        <v>10</v>
      </c>
      <c r="AB20" s="67">
        <v>66.1</v>
      </c>
      <c r="AC20" s="67">
        <v>47.7</v>
      </c>
      <c r="AD20" s="13">
        <f>AC20/AA20%</f>
        <v>477</v>
      </c>
      <c r="AE20" s="27">
        <f>AC20/AB20%</f>
        <v>72.16338880484116</v>
      </c>
      <c r="AF20" s="11">
        <v>15</v>
      </c>
      <c r="AG20" s="68">
        <v>7.7</v>
      </c>
      <c r="AH20" s="68">
        <v>0.8</v>
      </c>
      <c r="AI20" s="13">
        <f>AH20/AF20%</f>
        <v>5.333333333333334</v>
      </c>
      <c r="AJ20" s="28">
        <f>AH20/AG20%</f>
        <v>10.38961038961039</v>
      </c>
    </row>
    <row r="22" ht="15.75" thickBot="1"/>
    <row r="23" spans="1:36" ht="15" customHeight="1">
      <c r="A23" s="93" t="s">
        <v>11</v>
      </c>
      <c r="B23" s="101" t="s">
        <v>22</v>
      </c>
      <c r="C23" s="122"/>
      <c r="D23" s="122"/>
      <c r="E23" s="122"/>
      <c r="F23" s="122"/>
      <c r="G23" s="133" t="s">
        <v>20</v>
      </c>
      <c r="H23" s="134"/>
      <c r="I23" s="134"/>
      <c r="J23" s="134"/>
      <c r="K23" s="135"/>
      <c r="L23" s="101" t="s">
        <v>26</v>
      </c>
      <c r="M23" s="102"/>
      <c r="N23" s="102"/>
      <c r="O23" s="102"/>
      <c r="P23" s="103"/>
      <c r="Q23" s="101" t="s">
        <v>28</v>
      </c>
      <c r="R23" s="122"/>
      <c r="S23" s="122"/>
      <c r="T23" s="122"/>
      <c r="U23" s="131"/>
      <c r="V23" s="101" t="s">
        <v>17</v>
      </c>
      <c r="W23" s="122"/>
      <c r="X23" s="122"/>
      <c r="Y23" s="122"/>
      <c r="Z23" s="131"/>
      <c r="AA23" s="101" t="s">
        <v>21</v>
      </c>
      <c r="AB23" s="122"/>
      <c r="AC23" s="122"/>
      <c r="AD23" s="122"/>
      <c r="AE23" s="122"/>
      <c r="AF23" s="139" t="s">
        <v>18</v>
      </c>
      <c r="AG23" s="140"/>
      <c r="AH23" s="140"/>
      <c r="AI23" s="140"/>
      <c r="AJ23" s="141"/>
    </row>
    <row r="24" spans="1:36" ht="61.5" customHeight="1">
      <c r="A24" s="94"/>
      <c r="B24" s="123"/>
      <c r="C24" s="124"/>
      <c r="D24" s="124"/>
      <c r="E24" s="124"/>
      <c r="F24" s="124"/>
      <c r="G24" s="136"/>
      <c r="H24" s="137"/>
      <c r="I24" s="137"/>
      <c r="J24" s="137"/>
      <c r="K24" s="138"/>
      <c r="L24" s="104"/>
      <c r="M24" s="105"/>
      <c r="N24" s="105"/>
      <c r="O24" s="105"/>
      <c r="P24" s="106"/>
      <c r="Q24" s="123"/>
      <c r="R24" s="124"/>
      <c r="S24" s="124"/>
      <c r="T24" s="124"/>
      <c r="U24" s="132"/>
      <c r="V24" s="123"/>
      <c r="W24" s="124"/>
      <c r="X24" s="124"/>
      <c r="Y24" s="124"/>
      <c r="Z24" s="132"/>
      <c r="AA24" s="123"/>
      <c r="AB24" s="124"/>
      <c r="AC24" s="124"/>
      <c r="AD24" s="124"/>
      <c r="AE24" s="124"/>
      <c r="AF24" s="142"/>
      <c r="AG24" s="143"/>
      <c r="AH24" s="143"/>
      <c r="AI24" s="143"/>
      <c r="AJ24" s="144"/>
    </row>
    <row r="25" spans="1:36" ht="15" customHeight="1">
      <c r="A25" s="94"/>
      <c r="B25" s="86" t="str">
        <f>B6</f>
        <v>Уточненный план на 2023год</v>
      </c>
      <c r="C25" s="91" t="str">
        <f>C6</f>
        <v>Исполнено на 01.04.  2022</v>
      </c>
      <c r="D25" s="91" t="str">
        <f>D6</f>
        <v>Исполнено на 1.04.  2023</v>
      </c>
      <c r="E25" s="113" t="str">
        <f>E6</f>
        <v>%% к годовому плану</v>
      </c>
      <c r="F25" s="100" t="str">
        <f>F6</f>
        <v>% исп. по сравнению с 1.04.22</v>
      </c>
      <c r="G25" s="89" t="str">
        <f>B6</f>
        <v>Уточненный план на 2023год</v>
      </c>
      <c r="H25" s="91" t="str">
        <f>C6</f>
        <v>Исполнено на 01.04.  2022</v>
      </c>
      <c r="I25" s="91" t="str">
        <f>D6</f>
        <v>Исполнено на 1.04.  2023</v>
      </c>
      <c r="J25" s="113" t="str">
        <f>E6</f>
        <v>%% к годовому плану</v>
      </c>
      <c r="K25" s="100" t="str">
        <f>F6</f>
        <v>% исп. по сравнению с 1.04.22</v>
      </c>
      <c r="L25" s="89" t="str">
        <f>B6</f>
        <v>Уточненный план на 2023год</v>
      </c>
      <c r="M25" s="91" t="str">
        <f>C6</f>
        <v>Исполнено на 01.04.  2022</v>
      </c>
      <c r="N25" s="91" t="str">
        <f>D6</f>
        <v>Исполнено на 1.04.  2023</v>
      </c>
      <c r="O25" s="113" t="str">
        <f>E6</f>
        <v>%% к годовому плану</v>
      </c>
      <c r="P25" s="100" t="str">
        <f>F6</f>
        <v>% исп. по сравнению с 1.04.22</v>
      </c>
      <c r="Q25" s="86" t="str">
        <f aca="true" t="shared" si="16" ref="Q25:Z25">B6</f>
        <v>Уточненный план на 2023год</v>
      </c>
      <c r="R25" s="91" t="str">
        <f t="shared" si="16"/>
        <v>Исполнено на 01.04.  2022</v>
      </c>
      <c r="S25" s="91" t="str">
        <f t="shared" si="16"/>
        <v>Исполнено на 1.04.  2023</v>
      </c>
      <c r="T25" s="113" t="str">
        <f t="shared" si="16"/>
        <v>%% к годовому плану</v>
      </c>
      <c r="U25" s="100" t="str">
        <f t="shared" si="16"/>
        <v>% исп. по сравнению с 1.04.22</v>
      </c>
      <c r="V25" s="86" t="str">
        <f t="shared" si="16"/>
        <v>Уточненный план на 2023год</v>
      </c>
      <c r="W25" s="91" t="str">
        <f t="shared" si="16"/>
        <v>Исполнено на 01.04.  2022</v>
      </c>
      <c r="X25" s="91" t="str">
        <f t="shared" si="16"/>
        <v>Исполнено на 1.04.  2023</v>
      </c>
      <c r="Y25" s="113" t="str">
        <f t="shared" si="16"/>
        <v>%% к годовому плану</v>
      </c>
      <c r="Z25" s="100" t="str">
        <f t="shared" si="16"/>
        <v>% исп. по сравнению с 1.04.22</v>
      </c>
      <c r="AA25" s="86" t="str">
        <f>G6</f>
        <v>Уточненный план на 2023год</v>
      </c>
      <c r="AB25" s="91" t="str">
        <f>H6</f>
        <v>Исполнено на 01.04.  2022</v>
      </c>
      <c r="AC25" s="91" t="str">
        <f>I6</f>
        <v>Исполнено на 1.04.  2023</v>
      </c>
      <c r="AD25" s="113" t="str">
        <f>J6</f>
        <v>%% к годовому плану</v>
      </c>
      <c r="AE25" s="100" t="str">
        <f>K6</f>
        <v>% исп. по сравнению с 1.04.22</v>
      </c>
      <c r="AF25" s="89" t="str">
        <f>G6</f>
        <v>Уточненный план на 2023год</v>
      </c>
      <c r="AG25" s="91" t="str">
        <f>H6</f>
        <v>Исполнено на 01.04.  2022</v>
      </c>
      <c r="AH25" s="91" t="str">
        <f>I6</f>
        <v>Исполнено на 1.04.  2023</v>
      </c>
      <c r="AI25" s="91" t="str">
        <f>J6</f>
        <v>%% к годовому плану</v>
      </c>
      <c r="AJ25" s="119" t="str">
        <f>K6</f>
        <v>% исп. по сравнению с 1.04.22</v>
      </c>
    </row>
    <row r="26" spans="1:36" ht="15" customHeight="1">
      <c r="A26" s="94"/>
      <c r="B26" s="87"/>
      <c r="C26" s="91"/>
      <c r="D26" s="91"/>
      <c r="E26" s="114"/>
      <c r="F26" s="100"/>
      <c r="G26" s="89"/>
      <c r="H26" s="91"/>
      <c r="I26" s="91"/>
      <c r="J26" s="114"/>
      <c r="K26" s="100"/>
      <c r="L26" s="89"/>
      <c r="M26" s="91"/>
      <c r="N26" s="91"/>
      <c r="O26" s="114"/>
      <c r="P26" s="100"/>
      <c r="Q26" s="87"/>
      <c r="R26" s="91"/>
      <c r="S26" s="91"/>
      <c r="T26" s="114"/>
      <c r="U26" s="100"/>
      <c r="V26" s="87"/>
      <c r="W26" s="91"/>
      <c r="X26" s="91"/>
      <c r="Y26" s="114"/>
      <c r="Z26" s="100"/>
      <c r="AA26" s="87"/>
      <c r="AB26" s="91"/>
      <c r="AC26" s="91"/>
      <c r="AD26" s="114"/>
      <c r="AE26" s="100"/>
      <c r="AF26" s="142"/>
      <c r="AG26" s="91"/>
      <c r="AH26" s="91"/>
      <c r="AI26" s="91"/>
      <c r="AJ26" s="119"/>
    </row>
    <row r="27" spans="1:36" ht="66.75" customHeight="1" thickBot="1">
      <c r="A27" s="95"/>
      <c r="B27" s="88"/>
      <c r="C27" s="92"/>
      <c r="D27" s="92"/>
      <c r="E27" s="115"/>
      <c r="F27" s="116"/>
      <c r="G27" s="86"/>
      <c r="H27" s="113"/>
      <c r="I27" s="113"/>
      <c r="J27" s="114"/>
      <c r="K27" s="117"/>
      <c r="L27" s="90"/>
      <c r="M27" s="92"/>
      <c r="N27" s="92"/>
      <c r="O27" s="115"/>
      <c r="P27" s="116"/>
      <c r="Q27" s="88"/>
      <c r="R27" s="92"/>
      <c r="S27" s="92"/>
      <c r="T27" s="115"/>
      <c r="U27" s="116"/>
      <c r="V27" s="87"/>
      <c r="W27" s="113"/>
      <c r="X27" s="113"/>
      <c r="Y27" s="115"/>
      <c r="Z27" s="116"/>
      <c r="AA27" s="88"/>
      <c r="AB27" s="92"/>
      <c r="AC27" s="92"/>
      <c r="AD27" s="115"/>
      <c r="AE27" s="116"/>
      <c r="AF27" s="142"/>
      <c r="AG27" s="91"/>
      <c r="AH27" s="91"/>
      <c r="AI27" s="91"/>
      <c r="AJ27" s="119"/>
    </row>
    <row r="28" spans="1:36" ht="29.25" customHeight="1" thickBot="1">
      <c r="A28" s="58" t="s">
        <v>1</v>
      </c>
      <c r="B28" s="16"/>
      <c r="C28" s="13"/>
      <c r="D28" s="13"/>
      <c r="E28" s="13" t="e">
        <f aca="true" t="shared" si="17" ref="E28:E39">D28/B28%</f>
        <v>#DIV/0!</v>
      </c>
      <c r="F28" s="28" t="e">
        <f aca="true" t="shared" si="18" ref="F28:F39">D28/C28%</f>
        <v>#DIV/0!</v>
      </c>
      <c r="G28" s="18"/>
      <c r="H28" s="49"/>
      <c r="I28" s="49"/>
      <c r="J28" s="7" t="e">
        <f aca="true" t="shared" si="19" ref="J28:J38">I28/G28%</f>
        <v>#DIV/0!</v>
      </c>
      <c r="K28" s="37" t="e">
        <f aca="true" t="shared" si="20" ref="K28:K38">I28/H28%</f>
        <v>#DIV/0!</v>
      </c>
      <c r="L28" s="26">
        <v>7</v>
      </c>
      <c r="M28" s="51"/>
      <c r="N28" s="51">
        <v>6</v>
      </c>
      <c r="O28" s="12"/>
      <c r="P28" s="30"/>
      <c r="Q28" s="80"/>
      <c r="R28" s="71"/>
      <c r="S28" s="71"/>
      <c r="T28" s="71" t="e">
        <f aca="true" t="shared" si="21" ref="T28:T37">S28/Q28%</f>
        <v>#DIV/0!</v>
      </c>
      <c r="U28" s="78" t="e">
        <f aca="true" t="shared" si="22" ref="U28:U37">S28/R28%</f>
        <v>#DIV/0!</v>
      </c>
      <c r="V28" s="10">
        <f aca="true" t="shared" si="23" ref="V28:X36">B9+G9+L9+Q9+V9+AA9+AF9+B28+G28+L28+Q28</f>
        <v>416</v>
      </c>
      <c r="W28" s="10">
        <f t="shared" si="23"/>
        <v>80.5</v>
      </c>
      <c r="X28" s="10">
        <f t="shared" si="23"/>
        <v>116.79999999999998</v>
      </c>
      <c r="Y28" s="12">
        <f aca="true" t="shared" si="24" ref="Y28:Y37">X28/V28%</f>
        <v>28.076923076923073</v>
      </c>
      <c r="Z28" s="30">
        <f aca="true" t="shared" si="25" ref="Z28:Z37">X28/W28%</f>
        <v>145.09316770186334</v>
      </c>
      <c r="AA28" s="12">
        <v>2769.6</v>
      </c>
      <c r="AB28" s="12">
        <v>641.5</v>
      </c>
      <c r="AC28" s="12">
        <v>770.6</v>
      </c>
      <c r="AD28" s="12">
        <f aca="true" t="shared" si="26" ref="AD28:AD37">AC28/AA28%</f>
        <v>27.82351242056615</v>
      </c>
      <c r="AE28" s="24">
        <f aca="true" t="shared" si="27" ref="AE28:AE37">AC28/AB28%</f>
        <v>120.12470771628995</v>
      </c>
      <c r="AF28" s="9">
        <f aca="true" t="shared" si="28" ref="AF28:AH36">V28+AA28</f>
        <v>3185.6</v>
      </c>
      <c r="AG28" s="10">
        <f t="shared" si="28"/>
        <v>722</v>
      </c>
      <c r="AH28" s="10">
        <f t="shared" si="28"/>
        <v>887.4</v>
      </c>
      <c r="AI28" s="10">
        <f aca="true" t="shared" si="29" ref="AI28:AI37">AH28/AF28%</f>
        <v>27.856604721245606</v>
      </c>
      <c r="AJ28" s="38">
        <f aca="true" t="shared" si="30" ref="AJ28:AJ37">AH28/AG28%</f>
        <v>122.90858725761773</v>
      </c>
    </row>
    <row r="29" spans="1:36" ht="22.5" customHeight="1" thickBot="1">
      <c r="A29" s="59" t="s">
        <v>2</v>
      </c>
      <c r="B29" s="16"/>
      <c r="C29" s="13"/>
      <c r="D29" s="13"/>
      <c r="E29" s="13" t="e">
        <f t="shared" si="17"/>
        <v>#DIV/0!</v>
      </c>
      <c r="F29" s="28" t="e">
        <f t="shared" si="18"/>
        <v>#DIV/0!</v>
      </c>
      <c r="G29" s="19"/>
      <c r="H29" s="46"/>
      <c r="I29" s="46"/>
      <c r="J29" s="10" t="e">
        <f t="shared" si="19"/>
        <v>#DIV/0!</v>
      </c>
      <c r="K29" s="38" t="e">
        <f t="shared" si="20"/>
        <v>#DIV/0!</v>
      </c>
      <c r="L29" s="29">
        <v>8</v>
      </c>
      <c r="M29" s="52">
        <v>0.5</v>
      </c>
      <c r="N29" s="52"/>
      <c r="O29" s="13"/>
      <c r="P29" s="28"/>
      <c r="Q29" s="81"/>
      <c r="R29" s="70"/>
      <c r="S29" s="70"/>
      <c r="T29" s="70" t="e">
        <f t="shared" si="21"/>
        <v>#DIV/0!</v>
      </c>
      <c r="U29" s="79" t="e">
        <f t="shared" si="22"/>
        <v>#DIV/0!</v>
      </c>
      <c r="V29" s="10">
        <f t="shared" si="23"/>
        <v>731</v>
      </c>
      <c r="W29" s="10">
        <f t="shared" si="23"/>
        <v>83.19999999999999</v>
      </c>
      <c r="X29" s="10">
        <f t="shared" si="23"/>
        <v>80.9</v>
      </c>
      <c r="Y29" s="13">
        <f t="shared" si="24"/>
        <v>11.067031463748291</v>
      </c>
      <c r="Z29" s="28">
        <f t="shared" si="25"/>
        <v>97.23557692307695</v>
      </c>
      <c r="AA29" s="13">
        <v>4051.1</v>
      </c>
      <c r="AB29" s="13">
        <v>837.2</v>
      </c>
      <c r="AC29" s="13">
        <v>1149.2</v>
      </c>
      <c r="AD29" s="13">
        <f t="shared" si="26"/>
        <v>28.367603860679818</v>
      </c>
      <c r="AE29" s="27">
        <f t="shared" si="27"/>
        <v>137.26708074534162</v>
      </c>
      <c r="AF29" s="9">
        <f t="shared" si="28"/>
        <v>4782.1</v>
      </c>
      <c r="AG29" s="10">
        <f t="shared" si="28"/>
        <v>920.4000000000001</v>
      </c>
      <c r="AH29" s="10">
        <f t="shared" si="28"/>
        <v>1230.1000000000001</v>
      </c>
      <c r="AI29" s="10">
        <f t="shared" si="29"/>
        <v>25.723008720018402</v>
      </c>
      <c r="AJ29" s="38">
        <f t="shared" si="30"/>
        <v>133.64841373315952</v>
      </c>
    </row>
    <row r="30" spans="1:36" ht="28.5" customHeight="1" thickBot="1">
      <c r="A30" s="58" t="s">
        <v>3</v>
      </c>
      <c r="B30" s="16">
        <v>240</v>
      </c>
      <c r="C30" s="84">
        <v>9.9</v>
      </c>
      <c r="D30" s="84">
        <v>7.5</v>
      </c>
      <c r="E30" s="13">
        <f t="shared" si="17"/>
        <v>3.125</v>
      </c>
      <c r="F30" s="28">
        <f t="shared" si="18"/>
        <v>75.75757575757575</v>
      </c>
      <c r="G30" s="20"/>
      <c r="H30" s="48">
        <v>800</v>
      </c>
      <c r="I30" s="48">
        <v>2551.6</v>
      </c>
      <c r="J30" s="10" t="e">
        <f t="shared" si="19"/>
        <v>#DIV/0!</v>
      </c>
      <c r="K30" s="38">
        <f t="shared" si="20"/>
        <v>318.95</v>
      </c>
      <c r="L30" s="26">
        <v>35</v>
      </c>
      <c r="M30" s="51">
        <v>14.4</v>
      </c>
      <c r="N30" s="51">
        <v>1.1</v>
      </c>
      <c r="O30" s="13">
        <f>N30/L30%</f>
        <v>3.1428571428571432</v>
      </c>
      <c r="P30" s="25">
        <f>N30/M30%</f>
        <v>7.638888888888888</v>
      </c>
      <c r="Q30" s="82"/>
      <c r="R30" s="71">
        <v>1.6</v>
      </c>
      <c r="S30" s="71">
        <v>1.1</v>
      </c>
      <c r="T30" s="71" t="e">
        <f t="shared" si="21"/>
        <v>#DIV/0!</v>
      </c>
      <c r="U30" s="78">
        <f t="shared" si="22"/>
        <v>68.75</v>
      </c>
      <c r="V30" s="10">
        <f t="shared" si="23"/>
        <v>5899</v>
      </c>
      <c r="W30" s="10">
        <f t="shared" si="23"/>
        <v>1578.8000000000002</v>
      </c>
      <c r="X30" s="10">
        <f t="shared" si="23"/>
        <v>3917.6</v>
      </c>
      <c r="Y30" s="12">
        <f t="shared" si="24"/>
        <v>66.41125614510933</v>
      </c>
      <c r="Z30" s="30">
        <f t="shared" si="25"/>
        <v>248.13782619711168</v>
      </c>
      <c r="AA30" s="12">
        <v>24332.8</v>
      </c>
      <c r="AB30" s="12">
        <v>2907.4</v>
      </c>
      <c r="AC30" s="12">
        <v>3304.3</v>
      </c>
      <c r="AD30" s="12">
        <f t="shared" si="26"/>
        <v>13.579612703840084</v>
      </c>
      <c r="AE30" s="24">
        <f t="shared" si="27"/>
        <v>113.65137236018435</v>
      </c>
      <c r="AF30" s="9">
        <f t="shared" si="28"/>
        <v>30231.8</v>
      </c>
      <c r="AG30" s="10">
        <f t="shared" si="28"/>
        <v>4486.200000000001</v>
      </c>
      <c r="AH30" s="10">
        <f t="shared" si="28"/>
        <v>7221.9</v>
      </c>
      <c r="AI30" s="10">
        <f t="shared" si="29"/>
        <v>23.888422125047136</v>
      </c>
      <c r="AJ30" s="38">
        <f t="shared" si="30"/>
        <v>160.98033970843917</v>
      </c>
    </row>
    <row r="31" spans="1:36" ht="27" customHeight="1" thickBot="1">
      <c r="A31" s="59" t="s">
        <v>4</v>
      </c>
      <c r="B31" s="16"/>
      <c r="C31" s="13"/>
      <c r="D31" s="13"/>
      <c r="E31" s="13" t="e">
        <f t="shared" si="17"/>
        <v>#DIV/0!</v>
      </c>
      <c r="F31" s="28" t="e">
        <f t="shared" si="18"/>
        <v>#DIV/0!</v>
      </c>
      <c r="G31" s="19"/>
      <c r="H31" s="46"/>
      <c r="I31" s="46"/>
      <c r="J31" s="10" t="e">
        <f t="shared" si="19"/>
        <v>#DIV/0!</v>
      </c>
      <c r="K31" s="38" t="e">
        <f t="shared" si="20"/>
        <v>#DIV/0!</v>
      </c>
      <c r="L31" s="29">
        <v>6</v>
      </c>
      <c r="M31" s="52"/>
      <c r="N31" s="52"/>
      <c r="O31" s="13"/>
      <c r="P31" s="28"/>
      <c r="Q31" s="76"/>
      <c r="R31" s="70"/>
      <c r="S31" s="70"/>
      <c r="T31" s="70" t="e">
        <f t="shared" si="21"/>
        <v>#DIV/0!</v>
      </c>
      <c r="U31" s="77" t="e">
        <f t="shared" si="22"/>
        <v>#DIV/0!</v>
      </c>
      <c r="V31" s="10">
        <f t="shared" si="23"/>
        <v>406</v>
      </c>
      <c r="W31" s="10">
        <f t="shared" si="23"/>
        <v>79.69999999999999</v>
      </c>
      <c r="X31" s="10">
        <f t="shared" si="23"/>
        <v>60.099999999999994</v>
      </c>
      <c r="Y31" s="13">
        <f t="shared" si="24"/>
        <v>14.80295566502463</v>
      </c>
      <c r="Z31" s="28">
        <f t="shared" si="25"/>
        <v>75.4077791718946</v>
      </c>
      <c r="AA31" s="13">
        <v>2734.7</v>
      </c>
      <c r="AB31" s="13">
        <v>614.4</v>
      </c>
      <c r="AC31" s="13">
        <v>747.4</v>
      </c>
      <c r="AD31" s="13">
        <f t="shared" si="26"/>
        <v>27.33023732036421</v>
      </c>
      <c r="AE31" s="27">
        <f t="shared" si="27"/>
        <v>121.64713541666666</v>
      </c>
      <c r="AF31" s="9">
        <f t="shared" si="28"/>
        <v>3140.7</v>
      </c>
      <c r="AG31" s="10">
        <f t="shared" si="28"/>
        <v>694.0999999999999</v>
      </c>
      <c r="AH31" s="10">
        <f t="shared" si="28"/>
        <v>807.5</v>
      </c>
      <c r="AI31" s="10">
        <f t="shared" si="29"/>
        <v>25.710828796128254</v>
      </c>
      <c r="AJ31" s="38">
        <f t="shared" si="30"/>
        <v>116.33770350093648</v>
      </c>
    </row>
    <row r="32" spans="1:36" ht="28.5" customHeight="1" thickBot="1">
      <c r="A32" s="58" t="s">
        <v>5</v>
      </c>
      <c r="B32" s="16"/>
      <c r="C32" s="84"/>
      <c r="D32" s="84"/>
      <c r="E32" s="13" t="e">
        <f t="shared" si="17"/>
        <v>#DIV/0!</v>
      </c>
      <c r="F32" s="28" t="e">
        <f t="shared" si="18"/>
        <v>#DIV/0!</v>
      </c>
      <c r="G32" s="20"/>
      <c r="H32" s="48"/>
      <c r="I32" s="48">
        <v>376.1</v>
      </c>
      <c r="J32" s="10" t="e">
        <f t="shared" si="19"/>
        <v>#DIV/0!</v>
      </c>
      <c r="K32" s="38" t="e">
        <f t="shared" si="20"/>
        <v>#DIV/0!</v>
      </c>
      <c r="L32" s="26">
        <v>8</v>
      </c>
      <c r="M32" s="51"/>
      <c r="N32" s="51"/>
      <c r="O32" s="12"/>
      <c r="P32" s="30"/>
      <c r="Q32" s="76"/>
      <c r="R32" s="70"/>
      <c r="S32" s="70"/>
      <c r="T32" s="70" t="e">
        <f t="shared" si="21"/>
        <v>#DIV/0!</v>
      </c>
      <c r="U32" s="77" t="e">
        <f t="shared" si="22"/>
        <v>#DIV/0!</v>
      </c>
      <c r="V32" s="10">
        <f t="shared" si="23"/>
        <v>663</v>
      </c>
      <c r="W32" s="10">
        <f t="shared" si="23"/>
        <v>123.09999999999998</v>
      </c>
      <c r="X32" s="10">
        <f t="shared" si="23"/>
        <v>555.5</v>
      </c>
      <c r="Y32" s="12">
        <f t="shared" si="24"/>
        <v>83.78582202111615</v>
      </c>
      <c r="Z32" s="30">
        <f t="shared" si="25"/>
        <v>451.25913891145416</v>
      </c>
      <c r="AA32" s="12">
        <v>2804.2</v>
      </c>
      <c r="AB32" s="12">
        <v>486.1</v>
      </c>
      <c r="AC32" s="12">
        <v>735</v>
      </c>
      <c r="AD32" s="12">
        <f t="shared" si="26"/>
        <v>26.210683974038943</v>
      </c>
      <c r="AE32" s="24">
        <f t="shared" si="27"/>
        <v>151.20345607899608</v>
      </c>
      <c r="AF32" s="9">
        <f t="shared" si="28"/>
        <v>3467.2</v>
      </c>
      <c r="AG32" s="10">
        <f t="shared" si="28"/>
        <v>609.2</v>
      </c>
      <c r="AH32" s="10">
        <f t="shared" si="28"/>
        <v>1290.5</v>
      </c>
      <c r="AI32" s="10">
        <f t="shared" si="29"/>
        <v>37.22023534840794</v>
      </c>
      <c r="AJ32" s="38">
        <f t="shared" si="30"/>
        <v>211.83519369665132</v>
      </c>
    </row>
    <row r="33" spans="1:36" ht="26.25" customHeight="1" thickBot="1">
      <c r="A33" s="59" t="s">
        <v>6</v>
      </c>
      <c r="B33" s="16"/>
      <c r="C33" s="13"/>
      <c r="D33" s="13"/>
      <c r="E33" s="13" t="e">
        <f t="shared" si="17"/>
        <v>#DIV/0!</v>
      </c>
      <c r="F33" s="28" t="e">
        <f t="shared" si="18"/>
        <v>#DIV/0!</v>
      </c>
      <c r="G33" s="19"/>
      <c r="H33" s="46"/>
      <c r="I33" s="46"/>
      <c r="J33" s="10" t="e">
        <f t="shared" si="19"/>
        <v>#DIV/0!</v>
      </c>
      <c r="K33" s="38" t="e">
        <f t="shared" si="20"/>
        <v>#DIV/0!</v>
      </c>
      <c r="L33" s="29">
        <v>8</v>
      </c>
      <c r="M33" s="52"/>
      <c r="N33" s="52"/>
      <c r="O33" s="13"/>
      <c r="P33" s="28"/>
      <c r="Q33" s="76"/>
      <c r="R33" s="70"/>
      <c r="S33" s="70"/>
      <c r="T33" s="70" t="e">
        <f t="shared" si="21"/>
        <v>#DIV/0!</v>
      </c>
      <c r="U33" s="77" t="e">
        <f t="shared" si="22"/>
        <v>#DIV/0!</v>
      </c>
      <c r="V33" s="10">
        <f t="shared" si="23"/>
        <v>586</v>
      </c>
      <c r="W33" s="10">
        <f t="shared" si="23"/>
        <v>89.19999999999999</v>
      </c>
      <c r="X33" s="10">
        <f t="shared" si="23"/>
        <v>78.3</v>
      </c>
      <c r="Y33" s="13">
        <f t="shared" si="24"/>
        <v>13.361774744027302</v>
      </c>
      <c r="Z33" s="28">
        <f t="shared" si="25"/>
        <v>87.78026905829597</v>
      </c>
      <c r="AA33" s="13">
        <v>2757.7</v>
      </c>
      <c r="AB33" s="13">
        <v>691.8</v>
      </c>
      <c r="AC33" s="13">
        <v>782.5</v>
      </c>
      <c r="AD33" s="13">
        <f t="shared" si="26"/>
        <v>28.375095188019003</v>
      </c>
      <c r="AE33" s="27">
        <f t="shared" si="27"/>
        <v>113.11072564324951</v>
      </c>
      <c r="AF33" s="9">
        <f t="shared" si="28"/>
        <v>3343.7</v>
      </c>
      <c r="AG33" s="10">
        <f t="shared" si="28"/>
        <v>781</v>
      </c>
      <c r="AH33" s="10">
        <f t="shared" si="28"/>
        <v>860.8</v>
      </c>
      <c r="AI33" s="10">
        <f t="shared" si="29"/>
        <v>25.74393635792685</v>
      </c>
      <c r="AJ33" s="38">
        <f t="shared" si="30"/>
        <v>110.21766965428937</v>
      </c>
    </row>
    <row r="34" spans="1:36" ht="30.75" customHeight="1" thickBot="1">
      <c r="A34" s="58" t="s">
        <v>7</v>
      </c>
      <c r="B34" s="16"/>
      <c r="C34" s="13"/>
      <c r="D34" s="13"/>
      <c r="E34" s="13" t="e">
        <f t="shared" si="17"/>
        <v>#DIV/0!</v>
      </c>
      <c r="F34" s="28" t="e">
        <f t="shared" si="18"/>
        <v>#DIV/0!</v>
      </c>
      <c r="G34" s="20"/>
      <c r="H34" s="48"/>
      <c r="I34" s="48">
        <v>9.5</v>
      </c>
      <c r="J34" s="10" t="e">
        <f t="shared" si="19"/>
        <v>#DIV/0!</v>
      </c>
      <c r="K34" s="38" t="e">
        <f t="shared" si="20"/>
        <v>#DIV/0!</v>
      </c>
      <c r="L34" s="26">
        <v>8</v>
      </c>
      <c r="M34" s="51"/>
      <c r="N34" s="51">
        <v>0.3</v>
      </c>
      <c r="O34" s="12"/>
      <c r="P34" s="30"/>
      <c r="Q34" s="76"/>
      <c r="R34" s="70"/>
      <c r="S34" s="70"/>
      <c r="T34" s="70" t="e">
        <f t="shared" si="21"/>
        <v>#DIV/0!</v>
      </c>
      <c r="U34" s="77" t="e">
        <f t="shared" si="22"/>
        <v>#DIV/0!</v>
      </c>
      <c r="V34" s="10">
        <f t="shared" si="23"/>
        <v>546</v>
      </c>
      <c r="W34" s="10">
        <f t="shared" si="23"/>
        <v>91.1</v>
      </c>
      <c r="X34" s="10">
        <f t="shared" si="23"/>
        <v>118.8</v>
      </c>
      <c r="Y34" s="12">
        <f t="shared" si="24"/>
        <v>21.75824175824176</v>
      </c>
      <c r="Z34" s="30">
        <f t="shared" si="25"/>
        <v>130.4061470911087</v>
      </c>
      <c r="AA34" s="12">
        <v>4110.5</v>
      </c>
      <c r="AB34" s="12">
        <v>563.3</v>
      </c>
      <c r="AC34" s="12">
        <v>727.1</v>
      </c>
      <c r="AD34" s="12">
        <f t="shared" si="26"/>
        <v>17.68884563921664</v>
      </c>
      <c r="AE34" s="24">
        <f t="shared" si="27"/>
        <v>129.07864370672823</v>
      </c>
      <c r="AF34" s="9">
        <f t="shared" si="28"/>
        <v>4656.5</v>
      </c>
      <c r="AG34" s="10">
        <f t="shared" si="28"/>
        <v>654.4</v>
      </c>
      <c r="AH34" s="10">
        <f t="shared" si="28"/>
        <v>845.9</v>
      </c>
      <c r="AI34" s="10">
        <f t="shared" si="29"/>
        <v>18.166004509824976</v>
      </c>
      <c r="AJ34" s="38">
        <f t="shared" si="30"/>
        <v>129.26344743276283</v>
      </c>
    </row>
    <row r="35" spans="1:36" ht="29.25" customHeight="1" thickBot="1">
      <c r="A35" s="59" t="s">
        <v>8</v>
      </c>
      <c r="B35" s="16"/>
      <c r="C35" s="85"/>
      <c r="D35" s="85"/>
      <c r="E35" s="13" t="e">
        <f t="shared" si="17"/>
        <v>#DIV/0!</v>
      </c>
      <c r="F35" s="28" t="e">
        <f t="shared" si="18"/>
        <v>#DIV/0!</v>
      </c>
      <c r="G35" s="19"/>
      <c r="H35" s="46"/>
      <c r="I35" s="46"/>
      <c r="J35" s="10" t="e">
        <f t="shared" si="19"/>
        <v>#DIV/0!</v>
      </c>
      <c r="K35" s="38" t="e">
        <f t="shared" si="20"/>
        <v>#DIV/0!</v>
      </c>
      <c r="L35" s="29">
        <v>8</v>
      </c>
      <c r="M35" s="52"/>
      <c r="N35" s="52">
        <v>1</v>
      </c>
      <c r="O35" s="13"/>
      <c r="P35" s="28"/>
      <c r="Q35" s="76"/>
      <c r="R35" s="70"/>
      <c r="S35" s="70"/>
      <c r="T35" s="70" t="e">
        <f t="shared" si="21"/>
        <v>#DIV/0!</v>
      </c>
      <c r="U35" s="77" t="e">
        <f t="shared" si="22"/>
        <v>#DIV/0!</v>
      </c>
      <c r="V35" s="10">
        <f t="shared" si="23"/>
        <v>540</v>
      </c>
      <c r="W35" s="10">
        <f t="shared" si="23"/>
        <v>59.199999999999996</v>
      </c>
      <c r="X35" s="10">
        <f t="shared" si="23"/>
        <v>44.1</v>
      </c>
      <c r="Y35" s="13">
        <f t="shared" si="24"/>
        <v>8.166666666666666</v>
      </c>
      <c r="Z35" s="28">
        <f t="shared" si="25"/>
        <v>74.49324324324326</v>
      </c>
      <c r="AA35" s="13">
        <v>3452</v>
      </c>
      <c r="AB35" s="13">
        <v>570.2</v>
      </c>
      <c r="AC35" s="13">
        <v>1230.8</v>
      </c>
      <c r="AD35" s="13">
        <f t="shared" si="26"/>
        <v>35.65469293163383</v>
      </c>
      <c r="AE35" s="27">
        <f t="shared" si="27"/>
        <v>215.8540862855138</v>
      </c>
      <c r="AF35" s="9">
        <f t="shared" si="28"/>
        <v>3992</v>
      </c>
      <c r="AG35" s="10">
        <f t="shared" si="28"/>
        <v>629.4000000000001</v>
      </c>
      <c r="AH35" s="10">
        <f t="shared" si="28"/>
        <v>1274.8999999999999</v>
      </c>
      <c r="AI35" s="10">
        <f t="shared" si="29"/>
        <v>31.936372745490978</v>
      </c>
      <c r="AJ35" s="38">
        <f t="shared" si="30"/>
        <v>202.55799173816328</v>
      </c>
    </row>
    <row r="36" spans="1:36" ht="24.75" customHeight="1" thickBot="1">
      <c r="A36" s="60" t="s">
        <v>9</v>
      </c>
      <c r="B36" s="16"/>
      <c r="C36" s="13"/>
      <c r="D36" s="13"/>
      <c r="E36" s="13" t="e">
        <f t="shared" si="17"/>
        <v>#DIV/0!</v>
      </c>
      <c r="F36" s="28" t="e">
        <f t="shared" si="18"/>
        <v>#DIV/0!</v>
      </c>
      <c r="G36" s="21"/>
      <c r="H36" s="57"/>
      <c r="I36" s="57">
        <v>29</v>
      </c>
      <c r="J36" s="10" t="e">
        <f t="shared" si="19"/>
        <v>#DIV/0!</v>
      </c>
      <c r="K36" s="38" t="e">
        <f t="shared" si="20"/>
        <v>#DIV/0!</v>
      </c>
      <c r="L36" s="33">
        <v>10</v>
      </c>
      <c r="M36" s="53">
        <v>2</v>
      </c>
      <c r="N36" s="53">
        <v>6</v>
      </c>
      <c r="O36" s="14"/>
      <c r="P36" s="32"/>
      <c r="Q36" s="76"/>
      <c r="R36" s="70"/>
      <c r="S36" s="70">
        <v>16.7</v>
      </c>
      <c r="T36" s="70" t="e">
        <f t="shared" si="21"/>
        <v>#DIV/0!</v>
      </c>
      <c r="U36" s="77" t="e">
        <f t="shared" si="22"/>
        <v>#DIV/0!</v>
      </c>
      <c r="V36" s="10">
        <f t="shared" si="23"/>
        <v>647</v>
      </c>
      <c r="W36" s="10">
        <f t="shared" si="23"/>
        <v>98.00000000000001</v>
      </c>
      <c r="X36" s="10">
        <f t="shared" si="23"/>
        <v>169.89999999999998</v>
      </c>
      <c r="Y36" s="14">
        <f t="shared" si="24"/>
        <v>26.259659969088098</v>
      </c>
      <c r="Z36" s="32">
        <f t="shared" si="25"/>
        <v>173.36734693877548</v>
      </c>
      <c r="AA36" s="14">
        <v>12287.4</v>
      </c>
      <c r="AB36" s="14">
        <v>534.8</v>
      </c>
      <c r="AC36" s="14">
        <v>918.9</v>
      </c>
      <c r="AD36" s="13">
        <f t="shared" si="26"/>
        <v>7.478392499633771</v>
      </c>
      <c r="AE36" s="31">
        <f t="shared" si="27"/>
        <v>171.82124158563948</v>
      </c>
      <c r="AF36" s="9">
        <f t="shared" si="28"/>
        <v>12934.4</v>
      </c>
      <c r="AG36" s="10">
        <f t="shared" si="28"/>
        <v>632.8</v>
      </c>
      <c r="AH36" s="10">
        <f t="shared" si="28"/>
        <v>1088.8</v>
      </c>
      <c r="AI36" s="10">
        <f t="shared" si="29"/>
        <v>8.417862444334489</v>
      </c>
      <c r="AJ36" s="38">
        <f t="shared" si="30"/>
        <v>172.06068268015173</v>
      </c>
    </row>
    <row r="37" spans="1:36" ht="27.75" customHeight="1" thickBot="1">
      <c r="A37" s="61" t="s">
        <v>15</v>
      </c>
      <c r="B37" s="44">
        <f>SUM(B28:B36)</f>
        <v>240</v>
      </c>
      <c r="C37" s="7">
        <v>9.9</v>
      </c>
      <c r="D37" s="7">
        <f>SUM(D28:D36)</f>
        <v>7.5</v>
      </c>
      <c r="E37" s="7">
        <f t="shared" si="17"/>
        <v>3.125</v>
      </c>
      <c r="F37" s="37">
        <f t="shared" si="18"/>
        <v>75.75757575757575</v>
      </c>
      <c r="G37" s="42">
        <f>SUM(G28:G36)</f>
        <v>0</v>
      </c>
      <c r="H37" s="57">
        <v>800</v>
      </c>
      <c r="I37" s="57">
        <f>SUM(I28:I36)</f>
        <v>2966.2</v>
      </c>
      <c r="J37" s="14" t="e">
        <f t="shared" si="19"/>
        <v>#DIV/0!</v>
      </c>
      <c r="K37" s="32">
        <f t="shared" si="20"/>
        <v>370.775</v>
      </c>
      <c r="L37" s="44">
        <f>SUM(L28:L36)</f>
        <v>98</v>
      </c>
      <c r="M37" s="54">
        <v>16.9</v>
      </c>
      <c r="N37" s="54">
        <f>SUM(N28:N36)</f>
        <v>14.399999999999999</v>
      </c>
      <c r="O37" s="7">
        <f>N37/L37%</f>
        <v>14.693877551020407</v>
      </c>
      <c r="P37" s="37">
        <f>N37/M37%</f>
        <v>85.20710059171597</v>
      </c>
      <c r="Q37" s="83">
        <f>SUM(Q28:Q36)</f>
        <v>0</v>
      </c>
      <c r="R37" s="70">
        <v>1.6</v>
      </c>
      <c r="S37" s="70">
        <f>SUM(S28:S36)</f>
        <v>17.8</v>
      </c>
      <c r="T37" s="70" t="e">
        <f t="shared" si="21"/>
        <v>#DIV/0!</v>
      </c>
      <c r="U37" s="77">
        <f t="shared" si="22"/>
        <v>1112.5</v>
      </c>
      <c r="V37" s="42">
        <f>SUM(V28:V36)</f>
        <v>10434</v>
      </c>
      <c r="W37" s="43">
        <f>SUM(W28:W36)</f>
        <v>2282.8</v>
      </c>
      <c r="X37" s="14">
        <f>SUM(X28:X36)</f>
        <v>5142.000000000001</v>
      </c>
      <c r="Y37" s="7">
        <f t="shared" si="24"/>
        <v>49.28119608970673</v>
      </c>
      <c r="Z37" s="8">
        <f t="shared" si="25"/>
        <v>225.2496933590328</v>
      </c>
      <c r="AA37" s="44">
        <f>SUM(AA28:AA36)</f>
        <v>59299.99999999999</v>
      </c>
      <c r="AB37" s="73">
        <v>7846.700000000001</v>
      </c>
      <c r="AC37" s="73">
        <f>SUM(AC28:AC36)</f>
        <v>10365.8</v>
      </c>
      <c r="AD37" s="7">
        <f t="shared" si="26"/>
        <v>17.48026981450253</v>
      </c>
      <c r="AE37" s="8">
        <f t="shared" si="27"/>
        <v>132.10394178444437</v>
      </c>
      <c r="AF37" s="39">
        <f>SUM(AF28:AF36)</f>
        <v>69733.99999999999</v>
      </c>
      <c r="AG37" s="45">
        <f>SUM(AG28:AG36)</f>
        <v>10129.5</v>
      </c>
      <c r="AH37" s="7">
        <f>SUM(AH28:AH36)</f>
        <v>15507.799999999997</v>
      </c>
      <c r="AI37" s="7">
        <f t="shared" si="29"/>
        <v>22.23850632403132</v>
      </c>
      <c r="AJ37" s="8">
        <f t="shared" si="30"/>
        <v>153.09541438373066</v>
      </c>
    </row>
    <row r="38" spans="1:36" ht="24" customHeight="1" thickBot="1">
      <c r="A38" s="62" t="s">
        <v>16</v>
      </c>
      <c r="B38" s="19">
        <f>B39-B37</f>
        <v>650</v>
      </c>
      <c r="C38" s="19">
        <v>410.20000000000005</v>
      </c>
      <c r="D38" s="19">
        <f>D39-D37</f>
        <v>167.2</v>
      </c>
      <c r="E38" s="13">
        <f t="shared" si="17"/>
        <v>25.72307692307692</v>
      </c>
      <c r="F38" s="28">
        <f t="shared" si="18"/>
        <v>40.760604583130174</v>
      </c>
      <c r="G38" s="19">
        <f>G39-G37</f>
        <v>200</v>
      </c>
      <c r="H38" s="46">
        <v>867.5999999999999</v>
      </c>
      <c r="I38" s="46">
        <f>I39-I37</f>
        <v>331</v>
      </c>
      <c r="J38" s="13">
        <f t="shared" si="19"/>
        <v>165.5</v>
      </c>
      <c r="K38" s="28">
        <f t="shared" si="20"/>
        <v>38.151221761180274</v>
      </c>
      <c r="L38" s="18">
        <f>L39-L37</f>
        <v>209</v>
      </c>
      <c r="M38" s="55">
        <v>116.1</v>
      </c>
      <c r="N38" s="55">
        <f>N39-N37</f>
        <v>53.9</v>
      </c>
      <c r="O38" s="7">
        <f>N38/L38%</f>
        <v>25.789473684210527</v>
      </c>
      <c r="P38" s="37">
        <f>N38/M38%</f>
        <v>46.425495262704565</v>
      </c>
      <c r="Q38" s="72">
        <f>Q39-Q37</f>
        <v>0</v>
      </c>
      <c r="R38" s="72">
        <v>-10.5</v>
      </c>
      <c r="S38" s="72">
        <f>S39-S37</f>
        <v>0</v>
      </c>
      <c r="T38" s="70" t="e">
        <f>S38/Q38%</f>
        <v>#DIV/0!</v>
      </c>
      <c r="U38" s="77">
        <f>S38/R38%</f>
        <v>0</v>
      </c>
      <c r="V38" s="35">
        <f>V39-V37</f>
        <v>136482</v>
      </c>
      <c r="W38" s="17">
        <f>W39-W37</f>
        <v>28911.8</v>
      </c>
      <c r="X38" s="17">
        <f>X39-X37</f>
        <v>22535.5</v>
      </c>
      <c r="Y38" s="17">
        <f>X38/V38%</f>
        <v>16.51170117671195</v>
      </c>
      <c r="Z38" s="25">
        <f>X38/W38%</f>
        <v>77.94568307749778</v>
      </c>
      <c r="AA38" s="35">
        <v>543884.7</v>
      </c>
      <c r="AB38" s="69">
        <v>141321</v>
      </c>
      <c r="AC38" s="69">
        <v>108584.5</v>
      </c>
      <c r="AD38" s="17">
        <f>AC38/AA38%</f>
        <v>19.964617500731315</v>
      </c>
      <c r="AE38" s="25">
        <f>AC38/AB38%</f>
        <v>76.83536063288541</v>
      </c>
      <c r="AF38" s="17">
        <f>AF39-AF37</f>
        <v>680366.7</v>
      </c>
      <c r="AG38" s="17">
        <f>AG39-AG37</f>
        <v>170232.80000000002</v>
      </c>
      <c r="AH38" s="17">
        <f>AC38+X38</f>
        <v>131120</v>
      </c>
      <c r="AI38" s="17">
        <f>AH38/AF38%</f>
        <v>19.271960253198756</v>
      </c>
      <c r="AJ38" s="25">
        <f>AH38/AG38%</f>
        <v>77.02393428293489</v>
      </c>
    </row>
    <row r="39" spans="1:36" ht="27" customHeight="1" thickBot="1">
      <c r="A39" s="59" t="s">
        <v>0</v>
      </c>
      <c r="B39" s="19">
        <v>890</v>
      </c>
      <c r="C39" s="13">
        <v>420.1</v>
      </c>
      <c r="D39" s="13">
        <v>174.7</v>
      </c>
      <c r="E39" s="13">
        <f t="shared" si="17"/>
        <v>19.629213483146064</v>
      </c>
      <c r="F39" s="28">
        <f t="shared" si="18"/>
        <v>41.58533682456557</v>
      </c>
      <c r="G39" s="19">
        <v>200</v>
      </c>
      <c r="H39" s="46">
        <v>1667.6</v>
      </c>
      <c r="I39" s="46">
        <v>3297.2</v>
      </c>
      <c r="J39" s="13">
        <f>I39/G39%</f>
        <v>1648.6</v>
      </c>
      <c r="K39" s="28">
        <f>I39/H39%</f>
        <v>197.7212760853922</v>
      </c>
      <c r="L39" s="19">
        <v>307</v>
      </c>
      <c r="M39" s="56">
        <v>133</v>
      </c>
      <c r="N39" s="56">
        <v>68.3</v>
      </c>
      <c r="O39" s="13">
        <f>N39/L39%</f>
        <v>22.24755700325733</v>
      </c>
      <c r="P39" s="28">
        <f>N39/M39%</f>
        <v>51.35338345864661</v>
      </c>
      <c r="Q39" s="72"/>
      <c r="R39" s="72">
        <v>-8.9</v>
      </c>
      <c r="S39" s="72">
        <v>17.8</v>
      </c>
      <c r="T39" s="70" t="e">
        <f>S39/Q39%</f>
        <v>#DIV/0!</v>
      </c>
      <c r="U39" s="77">
        <f>S39/R39%</f>
        <v>-200</v>
      </c>
      <c r="V39" s="10">
        <v>146916</v>
      </c>
      <c r="W39" s="74">
        <v>31194.6</v>
      </c>
      <c r="X39" s="74">
        <v>27677.5</v>
      </c>
      <c r="Y39" s="13">
        <f>X39/V39%</f>
        <v>18.838996433336057</v>
      </c>
      <c r="Z39" s="13">
        <f>X39/W39%</f>
        <v>88.72529219800863</v>
      </c>
      <c r="AA39" s="13">
        <f>AA37+AA38</f>
        <v>603184.7</v>
      </c>
      <c r="AB39" s="70">
        <v>149167.7</v>
      </c>
      <c r="AC39" s="70">
        <f>AC37+AC38</f>
        <v>118950.3</v>
      </c>
      <c r="AD39" s="13">
        <f>AC39/AA39%</f>
        <v>19.720377522838362</v>
      </c>
      <c r="AE39" s="13">
        <f>AC39/AB39%</f>
        <v>79.74266546980344</v>
      </c>
      <c r="AF39" s="11">
        <f>V39+AA39</f>
        <v>750100.7</v>
      </c>
      <c r="AG39" s="13">
        <f>W39+AB39</f>
        <v>180362.30000000002</v>
      </c>
      <c r="AH39" s="13">
        <f>X39+AC39</f>
        <v>146627.8</v>
      </c>
      <c r="AI39" s="13">
        <f>AH39/AF39%</f>
        <v>19.547748722271557</v>
      </c>
      <c r="AJ39" s="13">
        <f>AH39/AG39%</f>
        <v>81.29625758819884</v>
      </c>
    </row>
  </sheetData>
  <sheetProtection/>
  <mergeCells count="87">
    <mergeCell ref="AH25:AH27"/>
    <mergeCell ref="AI25:AI27"/>
    <mergeCell ref="AJ25:AJ27"/>
    <mergeCell ref="AB25:AB27"/>
    <mergeCell ref="AC25:AC27"/>
    <mergeCell ref="AD25:AD27"/>
    <mergeCell ref="AE25:AE27"/>
    <mergeCell ref="AF25:AF27"/>
    <mergeCell ref="AG25:AG27"/>
    <mergeCell ref="V25:V27"/>
    <mergeCell ref="W25:W27"/>
    <mergeCell ref="X25:X27"/>
    <mergeCell ref="Y25:Y27"/>
    <mergeCell ref="Z25:Z27"/>
    <mergeCell ref="AA25:AA27"/>
    <mergeCell ref="P25:P27"/>
    <mergeCell ref="Q25:Q27"/>
    <mergeCell ref="R25:R27"/>
    <mergeCell ref="S25:S27"/>
    <mergeCell ref="T25:T27"/>
    <mergeCell ref="U25:U27"/>
    <mergeCell ref="J25:J27"/>
    <mergeCell ref="K25:K27"/>
    <mergeCell ref="L25:L27"/>
    <mergeCell ref="M25:M27"/>
    <mergeCell ref="N25:N27"/>
    <mergeCell ref="O25:O27"/>
    <mergeCell ref="AA23:AE24"/>
    <mergeCell ref="AF23:AJ24"/>
    <mergeCell ref="B25:B27"/>
    <mergeCell ref="C25:C27"/>
    <mergeCell ref="D25:D27"/>
    <mergeCell ref="E25:E27"/>
    <mergeCell ref="F25:F27"/>
    <mergeCell ref="G25:G27"/>
    <mergeCell ref="H25:H27"/>
    <mergeCell ref="I25:I27"/>
    <mergeCell ref="AG6:AG8"/>
    <mergeCell ref="AH6:AH8"/>
    <mergeCell ref="AI6:AI8"/>
    <mergeCell ref="AJ6:AJ8"/>
    <mergeCell ref="A23:A27"/>
    <mergeCell ref="B23:F24"/>
    <mergeCell ref="G23:K24"/>
    <mergeCell ref="L23:P24"/>
    <mergeCell ref="Q23:U24"/>
    <mergeCell ref="V23:Z24"/>
    <mergeCell ref="AA6:AA8"/>
    <mergeCell ref="AB6:AB8"/>
    <mergeCell ref="AC6:AC8"/>
    <mergeCell ref="AD6:AD8"/>
    <mergeCell ref="AE6:AE8"/>
    <mergeCell ref="AF6:AF8"/>
    <mergeCell ref="U6:U8"/>
    <mergeCell ref="V6:V8"/>
    <mergeCell ref="W6:W8"/>
    <mergeCell ref="X6:X8"/>
    <mergeCell ref="Y6:Y8"/>
    <mergeCell ref="Z6:Z8"/>
    <mergeCell ref="O6:O8"/>
    <mergeCell ref="P6:P8"/>
    <mergeCell ref="Q6:Q8"/>
    <mergeCell ref="R6:R8"/>
    <mergeCell ref="S6:S8"/>
    <mergeCell ref="T6:T8"/>
    <mergeCell ref="I6:I8"/>
    <mergeCell ref="J6:J8"/>
    <mergeCell ref="K6:K8"/>
    <mergeCell ref="L6:L8"/>
    <mergeCell ref="M6:M8"/>
    <mergeCell ref="N6:N8"/>
    <mergeCell ref="C6:C8"/>
    <mergeCell ref="D6:D8"/>
    <mergeCell ref="E6:E8"/>
    <mergeCell ref="F6:F8"/>
    <mergeCell ref="G6:G8"/>
    <mergeCell ref="H6:H8"/>
    <mergeCell ref="G2:AG2"/>
    <mergeCell ref="A4:A8"/>
    <mergeCell ref="B4:F5"/>
    <mergeCell ref="G4:K5"/>
    <mergeCell ref="L4:P5"/>
    <mergeCell ref="Q4:U5"/>
    <mergeCell ref="V4:Z5"/>
    <mergeCell ref="AA4:AE5"/>
    <mergeCell ref="AF4:AJ5"/>
    <mergeCell ref="B6:B8"/>
  </mergeCells>
  <printOptions/>
  <pageMargins left="0" right="0" top="0" bottom="0" header="0.31496062992125984" footer="0.31496062992125984"/>
  <pageSetup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39"/>
  <sheetViews>
    <sheetView tabSelected="1" zoomScalePageLayoutView="0" workbookViewId="0" topLeftCell="A40">
      <selection activeCell="T14" sqref="T14"/>
    </sheetView>
  </sheetViews>
  <sheetFormatPr defaultColWidth="9.125" defaultRowHeight="12.75"/>
  <cols>
    <col min="1" max="1" width="16.50390625" style="23" customWidth="1"/>
    <col min="2" max="2" width="8.875" style="23" customWidth="1"/>
    <col min="3" max="3" width="10.125" style="23" customWidth="1"/>
    <col min="4" max="4" width="9.375" style="23" customWidth="1"/>
    <col min="5" max="5" width="6.125" style="23" customWidth="1"/>
    <col min="6" max="6" width="5.875" style="23" customWidth="1"/>
    <col min="7" max="7" width="9.00390625" style="23" customWidth="1"/>
    <col min="8" max="8" width="9.50390625" style="23" customWidth="1"/>
    <col min="9" max="9" width="9.00390625" style="23" customWidth="1"/>
    <col min="10" max="10" width="8.00390625" style="23" customWidth="1"/>
    <col min="11" max="11" width="6.125" style="23" customWidth="1"/>
    <col min="12" max="12" width="8.50390625" style="23" customWidth="1"/>
    <col min="13" max="13" width="8.00390625" style="23" customWidth="1"/>
    <col min="14" max="14" width="8.625" style="23" customWidth="1"/>
    <col min="15" max="15" width="6.375" style="23" customWidth="1"/>
    <col min="16" max="16" width="6.00390625" style="23" customWidth="1"/>
    <col min="17" max="17" width="8.00390625" style="23" customWidth="1"/>
    <col min="18" max="18" width="7.50390625" style="23" customWidth="1"/>
    <col min="19" max="19" width="7.125" style="23" customWidth="1"/>
    <col min="20" max="20" width="5.625" style="23" customWidth="1"/>
    <col min="21" max="21" width="5.50390625" style="23" customWidth="1"/>
    <col min="22" max="22" width="10.50390625" style="23" customWidth="1"/>
    <col min="23" max="23" width="8.625" style="23" customWidth="1"/>
    <col min="24" max="24" width="9.50390625" style="23" customWidth="1"/>
    <col min="25" max="25" width="6.00390625" style="23" customWidth="1"/>
    <col min="26" max="26" width="6.50390625" style="23" customWidth="1"/>
    <col min="27" max="27" width="9.875" style="23" customWidth="1"/>
    <col min="28" max="28" width="10.00390625" style="23" customWidth="1"/>
    <col min="29" max="29" width="9.875" style="23" customWidth="1"/>
    <col min="30" max="30" width="5.625" style="23" customWidth="1"/>
    <col min="31" max="31" width="6.50390625" style="23" customWidth="1"/>
    <col min="32" max="32" width="9.875" style="23" customWidth="1"/>
    <col min="33" max="34" width="10.125" style="23" customWidth="1"/>
    <col min="35" max="35" width="5.125" style="23" customWidth="1"/>
    <col min="36" max="36" width="6.125" style="23" customWidth="1"/>
    <col min="37" max="16384" width="9.125" style="40" customWidth="1"/>
  </cols>
  <sheetData>
    <row r="2" spans="7:33" ht="37.5" customHeight="1">
      <c r="G2" s="120" t="s">
        <v>41</v>
      </c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</row>
    <row r="3" spans="31:36" ht="15.75" thickBot="1">
      <c r="AE3" s="41"/>
      <c r="AJ3" s="41" t="s">
        <v>13</v>
      </c>
    </row>
    <row r="4" spans="1:36" ht="15" customHeight="1">
      <c r="A4" s="93" t="s">
        <v>11</v>
      </c>
      <c r="B4" s="96" t="s">
        <v>12</v>
      </c>
      <c r="C4" s="97"/>
      <c r="D4" s="97"/>
      <c r="E4" s="97"/>
      <c r="F4" s="98"/>
      <c r="G4" s="101" t="s">
        <v>10</v>
      </c>
      <c r="H4" s="102"/>
      <c r="I4" s="102"/>
      <c r="J4" s="102"/>
      <c r="K4" s="103"/>
      <c r="L4" s="107" t="s">
        <v>24</v>
      </c>
      <c r="M4" s="108"/>
      <c r="N4" s="108"/>
      <c r="O4" s="108"/>
      <c r="P4" s="109"/>
      <c r="Q4" s="107" t="s">
        <v>23</v>
      </c>
      <c r="R4" s="108"/>
      <c r="S4" s="108"/>
      <c r="T4" s="108"/>
      <c r="U4" s="109"/>
      <c r="V4" s="101" t="s">
        <v>19</v>
      </c>
      <c r="W4" s="122"/>
      <c r="X4" s="122"/>
      <c r="Y4" s="122"/>
      <c r="Z4" s="131"/>
      <c r="AA4" s="101" t="s">
        <v>25</v>
      </c>
      <c r="AB4" s="122"/>
      <c r="AC4" s="122"/>
      <c r="AD4" s="122"/>
      <c r="AE4" s="122"/>
      <c r="AF4" s="125" t="s">
        <v>27</v>
      </c>
      <c r="AG4" s="126"/>
      <c r="AH4" s="126"/>
      <c r="AI4" s="126"/>
      <c r="AJ4" s="127"/>
    </row>
    <row r="5" spans="1:36" ht="46.5" customHeight="1">
      <c r="A5" s="94"/>
      <c r="B5" s="99"/>
      <c r="C5" s="91"/>
      <c r="D5" s="91"/>
      <c r="E5" s="91"/>
      <c r="F5" s="100"/>
      <c r="G5" s="104"/>
      <c r="H5" s="105"/>
      <c r="I5" s="105"/>
      <c r="J5" s="105"/>
      <c r="K5" s="106"/>
      <c r="L5" s="110"/>
      <c r="M5" s="111"/>
      <c r="N5" s="111"/>
      <c r="O5" s="111"/>
      <c r="P5" s="112"/>
      <c r="Q5" s="110"/>
      <c r="R5" s="111"/>
      <c r="S5" s="111"/>
      <c r="T5" s="111"/>
      <c r="U5" s="112"/>
      <c r="V5" s="123"/>
      <c r="W5" s="124"/>
      <c r="X5" s="124"/>
      <c r="Y5" s="124"/>
      <c r="Z5" s="132"/>
      <c r="AA5" s="123"/>
      <c r="AB5" s="124"/>
      <c r="AC5" s="124"/>
      <c r="AD5" s="124"/>
      <c r="AE5" s="124"/>
      <c r="AF5" s="128"/>
      <c r="AG5" s="129"/>
      <c r="AH5" s="129"/>
      <c r="AI5" s="129"/>
      <c r="AJ5" s="130"/>
    </row>
    <row r="6" spans="1:36" ht="15" customHeight="1">
      <c r="A6" s="94"/>
      <c r="B6" s="99" t="s">
        <v>33</v>
      </c>
      <c r="C6" s="91" t="s">
        <v>42</v>
      </c>
      <c r="D6" s="91" t="s">
        <v>43</v>
      </c>
      <c r="E6" s="113" t="s">
        <v>14</v>
      </c>
      <c r="F6" s="100" t="s">
        <v>44</v>
      </c>
      <c r="G6" s="86" t="str">
        <f>B6</f>
        <v>Уточненный план на 2023год</v>
      </c>
      <c r="H6" s="91" t="str">
        <f>C6</f>
        <v>Исполнено на 01.05.  2022</v>
      </c>
      <c r="I6" s="91" t="str">
        <f>D6</f>
        <v>Исполнено на 1.05.  2023</v>
      </c>
      <c r="J6" s="113" t="str">
        <f>E6</f>
        <v>%% к годовому плану</v>
      </c>
      <c r="K6" s="100" t="str">
        <f>F6</f>
        <v>% исп. по сравнению с 1.05.22</v>
      </c>
      <c r="L6" s="89" t="str">
        <f aca="true" t="shared" si="0" ref="L6:U6">B6</f>
        <v>Уточненный план на 2023год</v>
      </c>
      <c r="M6" s="91" t="str">
        <f t="shared" si="0"/>
        <v>Исполнено на 01.05.  2022</v>
      </c>
      <c r="N6" s="91" t="str">
        <f t="shared" si="0"/>
        <v>Исполнено на 1.05.  2023</v>
      </c>
      <c r="O6" s="113" t="str">
        <f t="shared" si="0"/>
        <v>%% к годовому плану</v>
      </c>
      <c r="P6" s="100" t="str">
        <f t="shared" si="0"/>
        <v>% исп. по сравнению с 1.05.22</v>
      </c>
      <c r="Q6" s="89" t="str">
        <f t="shared" si="0"/>
        <v>Уточненный план на 2023год</v>
      </c>
      <c r="R6" s="91" t="str">
        <f t="shared" si="0"/>
        <v>Исполнено на 01.05.  2022</v>
      </c>
      <c r="S6" s="91" t="str">
        <f t="shared" si="0"/>
        <v>Исполнено на 1.05.  2023</v>
      </c>
      <c r="T6" s="113" t="str">
        <f t="shared" si="0"/>
        <v>%% к годовому плану</v>
      </c>
      <c r="U6" s="100" t="str">
        <f t="shared" si="0"/>
        <v>% исп. по сравнению с 1.05.22</v>
      </c>
      <c r="V6" s="86" t="str">
        <f>G6</f>
        <v>Уточненный план на 2023год</v>
      </c>
      <c r="W6" s="91" t="str">
        <f>H6</f>
        <v>Исполнено на 01.05.  2022</v>
      </c>
      <c r="X6" s="91" t="str">
        <f>I6</f>
        <v>Исполнено на 1.05.  2023</v>
      </c>
      <c r="Y6" s="113" t="str">
        <f>J6</f>
        <v>%% к годовому плану</v>
      </c>
      <c r="Z6" s="100" t="str">
        <f>K6</f>
        <v>% исп. по сравнению с 1.05.22</v>
      </c>
      <c r="AA6" s="86" t="str">
        <f aca="true" t="shared" si="1" ref="AA6:AJ6">B6</f>
        <v>Уточненный план на 2023год</v>
      </c>
      <c r="AB6" s="91" t="str">
        <f t="shared" si="1"/>
        <v>Исполнено на 01.05.  2022</v>
      </c>
      <c r="AC6" s="91" t="str">
        <f t="shared" si="1"/>
        <v>Исполнено на 1.05.  2023</v>
      </c>
      <c r="AD6" s="113" t="str">
        <f t="shared" si="1"/>
        <v>%% к годовому плану</v>
      </c>
      <c r="AE6" s="100" t="str">
        <f t="shared" si="1"/>
        <v>% исп. по сравнению с 1.05.22</v>
      </c>
      <c r="AF6" s="89" t="str">
        <f t="shared" si="1"/>
        <v>Уточненный план на 2023год</v>
      </c>
      <c r="AG6" s="91" t="str">
        <f t="shared" si="1"/>
        <v>Исполнено на 01.05.  2022</v>
      </c>
      <c r="AH6" s="91" t="str">
        <f t="shared" si="1"/>
        <v>Исполнено на 1.05.  2023</v>
      </c>
      <c r="AI6" s="91" t="str">
        <f t="shared" si="1"/>
        <v>%% к годовому плану</v>
      </c>
      <c r="AJ6" s="119" t="str">
        <f t="shared" si="1"/>
        <v>% исп. по сравнению с 1.05.22</v>
      </c>
    </row>
    <row r="7" spans="1:36" ht="15" customHeight="1">
      <c r="A7" s="94"/>
      <c r="B7" s="99"/>
      <c r="C7" s="91"/>
      <c r="D7" s="91"/>
      <c r="E7" s="114"/>
      <c r="F7" s="100"/>
      <c r="G7" s="87"/>
      <c r="H7" s="91"/>
      <c r="I7" s="91"/>
      <c r="J7" s="114"/>
      <c r="K7" s="100"/>
      <c r="L7" s="89"/>
      <c r="M7" s="91"/>
      <c r="N7" s="91"/>
      <c r="O7" s="114"/>
      <c r="P7" s="100"/>
      <c r="Q7" s="89"/>
      <c r="R7" s="91"/>
      <c r="S7" s="91"/>
      <c r="T7" s="114"/>
      <c r="U7" s="100"/>
      <c r="V7" s="87"/>
      <c r="W7" s="91"/>
      <c r="X7" s="91"/>
      <c r="Y7" s="114"/>
      <c r="Z7" s="100"/>
      <c r="AA7" s="87"/>
      <c r="AB7" s="91"/>
      <c r="AC7" s="91"/>
      <c r="AD7" s="114"/>
      <c r="AE7" s="100"/>
      <c r="AF7" s="142"/>
      <c r="AG7" s="91"/>
      <c r="AH7" s="91"/>
      <c r="AI7" s="91"/>
      <c r="AJ7" s="119"/>
    </row>
    <row r="8" spans="1:36" ht="90" customHeight="1" thickBot="1">
      <c r="A8" s="95"/>
      <c r="B8" s="118"/>
      <c r="C8" s="92"/>
      <c r="D8" s="92"/>
      <c r="E8" s="115"/>
      <c r="F8" s="116"/>
      <c r="G8" s="88"/>
      <c r="H8" s="92"/>
      <c r="I8" s="92"/>
      <c r="J8" s="115"/>
      <c r="K8" s="116"/>
      <c r="L8" s="90"/>
      <c r="M8" s="92"/>
      <c r="N8" s="92"/>
      <c r="O8" s="115"/>
      <c r="P8" s="116"/>
      <c r="Q8" s="90"/>
      <c r="R8" s="92"/>
      <c r="S8" s="92"/>
      <c r="T8" s="115"/>
      <c r="U8" s="116"/>
      <c r="V8" s="88"/>
      <c r="W8" s="92"/>
      <c r="X8" s="92"/>
      <c r="Y8" s="115"/>
      <c r="Z8" s="116"/>
      <c r="AA8" s="88"/>
      <c r="AB8" s="92"/>
      <c r="AC8" s="92"/>
      <c r="AD8" s="115"/>
      <c r="AE8" s="116"/>
      <c r="AF8" s="142"/>
      <c r="AG8" s="91"/>
      <c r="AH8" s="91"/>
      <c r="AI8" s="91"/>
      <c r="AJ8" s="119"/>
    </row>
    <row r="9" spans="1:36" ht="31.5" customHeight="1" thickBot="1">
      <c r="A9" s="63" t="s">
        <v>1</v>
      </c>
      <c r="B9" s="7">
        <v>32</v>
      </c>
      <c r="C9" s="12">
        <v>8.9</v>
      </c>
      <c r="D9" s="12">
        <v>1.5</v>
      </c>
      <c r="E9" s="12">
        <f aca="true" t="shared" si="2" ref="E9:E18">D9/B9%</f>
        <v>4.6875</v>
      </c>
      <c r="F9" s="24">
        <f aca="true" t="shared" si="3" ref="F9:F18">D9/C9%</f>
        <v>16.85393258426966</v>
      </c>
      <c r="G9" s="49">
        <v>14</v>
      </c>
      <c r="H9" s="49">
        <v>3</v>
      </c>
      <c r="I9" s="49">
        <v>-2.6</v>
      </c>
      <c r="J9" s="17">
        <f aca="true" t="shared" si="4" ref="J9:J18">I9/G9%</f>
        <v>-18.57142857142857</v>
      </c>
      <c r="K9" s="25">
        <f aca="true" t="shared" si="5" ref="K9:K18">I9/H9%</f>
        <v>-86.66666666666667</v>
      </c>
      <c r="L9" s="5">
        <v>123</v>
      </c>
      <c r="M9" s="12">
        <v>112.6</v>
      </c>
      <c r="N9" s="12">
        <v>134.3</v>
      </c>
      <c r="O9" s="12">
        <f aca="true" t="shared" si="6" ref="O9:O18">N9/L9%</f>
        <v>109.18699186991871</v>
      </c>
      <c r="P9" s="24">
        <f aca="true" t="shared" si="7" ref="P9:P18">N9/M9%</f>
        <v>119.27175843694496</v>
      </c>
      <c r="Q9" s="5">
        <v>240</v>
      </c>
      <c r="R9" s="48">
        <v>15.7</v>
      </c>
      <c r="S9" s="12">
        <v>14.3</v>
      </c>
      <c r="T9" s="12">
        <f aca="true" t="shared" si="8" ref="T9:T18">S9/Q9%</f>
        <v>5.958333333333334</v>
      </c>
      <c r="U9" s="24">
        <f aca="true" t="shared" si="9" ref="U9:U18">S9/R9%</f>
        <v>91.08280254777071</v>
      </c>
      <c r="V9" s="6"/>
      <c r="W9" s="48"/>
      <c r="X9" s="71"/>
      <c r="Y9" s="17" t="e">
        <f aca="true" t="shared" si="10" ref="Y9:Y18">X9/V9%</f>
        <v>#DIV/0!</v>
      </c>
      <c r="Z9" s="25" t="e">
        <f aca="true" t="shared" si="11" ref="Z9:Z18">X9/W9%</f>
        <v>#DIV/0!</v>
      </c>
      <c r="AA9" s="6"/>
      <c r="AB9" s="49">
        <v>6.3</v>
      </c>
      <c r="AC9" s="49">
        <v>1.9</v>
      </c>
      <c r="AD9" s="17" t="e">
        <f aca="true" t="shared" si="12" ref="AD9:AD18">AC9/AA9%</f>
        <v>#DIV/0!</v>
      </c>
      <c r="AE9" s="34">
        <f aca="true" t="shared" si="13" ref="AE9:AE18">AC9/AB9%</f>
        <v>30.158730158730158</v>
      </c>
      <c r="AF9" s="3"/>
      <c r="AG9" s="50"/>
      <c r="AH9" s="50"/>
      <c r="AI9" s="10" t="e">
        <f aca="true" t="shared" si="14" ref="AI9:AI18">AH9/AF9%</f>
        <v>#DIV/0!</v>
      </c>
      <c r="AJ9" s="38" t="e">
        <f aca="true" t="shared" si="15" ref="AJ9:AJ18">AH9/AG9%</f>
        <v>#DIV/0!</v>
      </c>
    </row>
    <row r="10" spans="1:36" ht="26.25" customHeight="1" thickBot="1">
      <c r="A10" s="64" t="s">
        <v>2</v>
      </c>
      <c r="B10" s="10">
        <v>37</v>
      </c>
      <c r="C10" s="13">
        <v>11.6</v>
      </c>
      <c r="D10" s="13">
        <v>7.1</v>
      </c>
      <c r="E10" s="13">
        <f t="shared" si="2"/>
        <v>19.18918918918919</v>
      </c>
      <c r="F10" s="24">
        <f t="shared" si="3"/>
        <v>61.20689655172414</v>
      </c>
      <c r="G10" s="46">
        <v>80</v>
      </c>
      <c r="H10" s="46">
        <v>12.1</v>
      </c>
      <c r="I10" s="46">
        <v>26.4</v>
      </c>
      <c r="J10" s="17">
        <f t="shared" si="4"/>
        <v>32.99999999999999</v>
      </c>
      <c r="K10" s="28">
        <f t="shared" si="5"/>
        <v>218.1818181818182</v>
      </c>
      <c r="L10" s="1">
        <v>123</v>
      </c>
      <c r="M10" s="13">
        <v>91.1</v>
      </c>
      <c r="N10" s="13">
        <v>57.4</v>
      </c>
      <c r="O10" s="13">
        <f t="shared" si="6"/>
        <v>46.666666666666664</v>
      </c>
      <c r="P10" s="27">
        <f t="shared" si="7"/>
        <v>63.007683863885845</v>
      </c>
      <c r="Q10" s="1">
        <v>480</v>
      </c>
      <c r="R10" s="46">
        <v>39.6</v>
      </c>
      <c r="S10" s="13">
        <v>25.2</v>
      </c>
      <c r="T10" s="13">
        <f t="shared" si="8"/>
        <v>5.25</v>
      </c>
      <c r="U10" s="27">
        <f t="shared" si="9"/>
        <v>63.63636363636363</v>
      </c>
      <c r="V10" s="3"/>
      <c r="W10" s="46"/>
      <c r="X10" s="70"/>
      <c r="Y10" s="13" t="e">
        <f t="shared" si="10"/>
        <v>#DIV/0!</v>
      </c>
      <c r="Z10" s="28" t="e">
        <f t="shared" si="11"/>
        <v>#DIV/0!</v>
      </c>
      <c r="AA10" s="3"/>
      <c r="AB10" s="46">
        <v>5.3</v>
      </c>
      <c r="AC10" s="46">
        <v>1.9</v>
      </c>
      <c r="AD10" s="13" t="e">
        <f t="shared" si="12"/>
        <v>#DIV/0!</v>
      </c>
      <c r="AE10" s="27">
        <f t="shared" si="13"/>
        <v>35.84905660377358</v>
      </c>
      <c r="AF10" s="3">
        <v>3</v>
      </c>
      <c r="AG10" s="50"/>
      <c r="AH10" s="50"/>
      <c r="AI10" s="10">
        <f t="shared" si="14"/>
        <v>0</v>
      </c>
      <c r="AJ10" s="38" t="e">
        <f t="shared" si="15"/>
        <v>#DIV/0!</v>
      </c>
    </row>
    <row r="11" spans="1:36" ht="29.25" customHeight="1" thickBot="1">
      <c r="A11" s="63" t="s">
        <v>3</v>
      </c>
      <c r="B11" s="15">
        <v>1612</v>
      </c>
      <c r="C11" s="12">
        <v>405.8</v>
      </c>
      <c r="D11" s="12">
        <v>372.5</v>
      </c>
      <c r="E11" s="12">
        <f t="shared" si="2"/>
        <v>23.107940446650122</v>
      </c>
      <c r="F11" s="24">
        <f t="shared" si="3"/>
        <v>91.79398718580582</v>
      </c>
      <c r="G11" s="48">
        <v>1164</v>
      </c>
      <c r="H11" s="48">
        <v>229.8</v>
      </c>
      <c r="I11" s="48">
        <v>277</v>
      </c>
      <c r="J11" s="12">
        <f t="shared" si="4"/>
        <v>23.797250859106526</v>
      </c>
      <c r="K11" s="30">
        <f t="shared" si="5"/>
        <v>120.53959965187119</v>
      </c>
      <c r="L11" s="2">
        <v>953</v>
      </c>
      <c r="M11" s="12">
        <v>438.3</v>
      </c>
      <c r="N11" s="12">
        <v>1089.5</v>
      </c>
      <c r="O11" s="12">
        <f t="shared" si="6"/>
        <v>114.32318992654776</v>
      </c>
      <c r="P11" s="24">
        <f t="shared" si="7"/>
        <v>248.5740360483687</v>
      </c>
      <c r="Q11" s="2">
        <v>1874</v>
      </c>
      <c r="R11" s="48">
        <v>173.1</v>
      </c>
      <c r="S11" s="12">
        <v>43</v>
      </c>
      <c r="T11" s="12">
        <f t="shared" si="8"/>
        <v>2.2945570971184632</v>
      </c>
      <c r="U11" s="24">
        <f t="shared" si="9"/>
        <v>24.841132293471983</v>
      </c>
      <c r="V11" s="4">
        <v>15</v>
      </c>
      <c r="W11" s="48">
        <v>7.8</v>
      </c>
      <c r="X11" s="71"/>
      <c r="Y11" s="12">
        <f t="shared" si="10"/>
        <v>0</v>
      </c>
      <c r="Z11" s="30">
        <f t="shared" si="11"/>
        <v>0</v>
      </c>
      <c r="AA11" s="4"/>
      <c r="AB11" s="48">
        <v>3.3</v>
      </c>
      <c r="AC11" s="48">
        <v>4.7</v>
      </c>
      <c r="AD11" s="12" t="e">
        <f t="shared" si="12"/>
        <v>#DIV/0!</v>
      </c>
      <c r="AE11" s="24">
        <f t="shared" si="13"/>
        <v>142.42424242424244</v>
      </c>
      <c r="AF11" s="3">
        <v>6</v>
      </c>
      <c r="AG11" s="50">
        <v>1.8</v>
      </c>
      <c r="AH11" s="50">
        <v>0.3</v>
      </c>
      <c r="AI11" s="10">
        <f t="shared" si="14"/>
        <v>5</v>
      </c>
      <c r="AJ11" s="38">
        <f t="shared" si="15"/>
        <v>16.666666666666664</v>
      </c>
    </row>
    <row r="12" spans="1:36" ht="29.25" customHeight="1" thickBot="1">
      <c r="A12" s="59" t="s">
        <v>4</v>
      </c>
      <c r="B12" s="19">
        <v>10</v>
      </c>
      <c r="C12" s="13">
        <v>3.4</v>
      </c>
      <c r="D12" s="13">
        <v>1.2</v>
      </c>
      <c r="E12" s="13">
        <f t="shared" si="2"/>
        <v>11.999999999999998</v>
      </c>
      <c r="F12" s="28">
        <f t="shared" si="3"/>
        <v>35.29411764705882</v>
      </c>
      <c r="G12" s="46">
        <v>35</v>
      </c>
      <c r="H12" s="46">
        <v>29.2</v>
      </c>
      <c r="I12" s="46">
        <v>0.6</v>
      </c>
      <c r="J12" s="13">
        <f t="shared" si="4"/>
        <v>1.7142857142857144</v>
      </c>
      <c r="K12" s="28">
        <f t="shared" si="5"/>
        <v>2.0547945205479454</v>
      </c>
      <c r="L12" s="16">
        <v>112</v>
      </c>
      <c r="M12" s="13">
        <v>73.7</v>
      </c>
      <c r="N12" s="13">
        <v>71</v>
      </c>
      <c r="O12" s="13">
        <f t="shared" si="6"/>
        <v>63.39285714285714</v>
      </c>
      <c r="P12" s="28">
        <f t="shared" si="7"/>
        <v>96.33649932157395</v>
      </c>
      <c r="Q12" s="16">
        <v>240</v>
      </c>
      <c r="R12" s="46">
        <v>13.9</v>
      </c>
      <c r="S12" s="13">
        <v>10.9</v>
      </c>
      <c r="T12" s="13">
        <f t="shared" si="8"/>
        <v>4.541666666666667</v>
      </c>
      <c r="U12" s="28">
        <f t="shared" si="9"/>
        <v>78.41726618705036</v>
      </c>
      <c r="V12" s="16">
        <v>3</v>
      </c>
      <c r="W12" s="46"/>
      <c r="X12" s="70"/>
      <c r="Y12" s="13">
        <f t="shared" si="10"/>
        <v>0</v>
      </c>
      <c r="Z12" s="28" t="e">
        <f t="shared" si="11"/>
        <v>#DIV/0!</v>
      </c>
      <c r="AA12" s="16"/>
      <c r="AB12" s="46">
        <v>5.2</v>
      </c>
      <c r="AC12" s="46">
        <v>1.8</v>
      </c>
      <c r="AD12" s="13" t="e">
        <f t="shared" si="12"/>
        <v>#DIV/0!</v>
      </c>
      <c r="AE12" s="27">
        <f t="shared" si="13"/>
        <v>34.61538461538461</v>
      </c>
      <c r="AF12" s="3"/>
      <c r="AG12" s="50"/>
      <c r="AH12" s="50"/>
      <c r="AI12" s="10" t="e">
        <f t="shared" si="14"/>
        <v>#DIV/0!</v>
      </c>
      <c r="AJ12" s="38" t="e">
        <f t="shared" si="15"/>
        <v>#DIV/0!</v>
      </c>
    </row>
    <row r="13" spans="1:36" ht="30.75" customHeight="1" thickBot="1">
      <c r="A13" s="58" t="s">
        <v>5</v>
      </c>
      <c r="B13" s="19">
        <v>50</v>
      </c>
      <c r="C13" s="13">
        <v>11.4</v>
      </c>
      <c r="D13" s="13">
        <v>-6.6</v>
      </c>
      <c r="E13" s="13">
        <f t="shared" si="2"/>
        <v>-13.2</v>
      </c>
      <c r="F13" s="28">
        <f t="shared" si="3"/>
        <v>-57.89473684210526</v>
      </c>
      <c r="G13" s="46">
        <v>50</v>
      </c>
      <c r="H13" s="46">
        <v>2.5</v>
      </c>
      <c r="I13" s="46">
        <v>7.9</v>
      </c>
      <c r="J13" s="13">
        <f t="shared" si="4"/>
        <v>15.8</v>
      </c>
      <c r="K13" s="28">
        <f t="shared" si="5"/>
        <v>316</v>
      </c>
      <c r="L13" s="16">
        <v>200</v>
      </c>
      <c r="M13" s="13">
        <v>175.5</v>
      </c>
      <c r="N13" s="13">
        <v>214.8</v>
      </c>
      <c r="O13" s="13">
        <f t="shared" si="6"/>
        <v>107.4</v>
      </c>
      <c r="P13" s="28">
        <f t="shared" si="7"/>
        <v>122.39316239316241</v>
      </c>
      <c r="Q13" s="16">
        <v>355</v>
      </c>
      <c r="R13" s="46">
        <v>14.9</v>
      </c>
      <c r="S13" s="13">
        <v>2.8</v>
      </c>
      <c r="T13" s="13">
        <f t="shared" si="8"/>
        <v>0.7887323943661971</v>
      </c>
      <c r="U13" s="28">
        <f t="shared" si="9"/>
        <v>18.79194630872483</v>
      </c>
      <c r="V13" s="16"/>
      <c r="W13" s="46"/>
      <c r="X13" s="70"/>
      <c r="Y13" s="13" t="e">
        <f t="shared" si="10"/>
        <v>#DIV/0!</v>
      </c>
      <c r="Z13" s="28" t="e">
        <f t="shared" si="11"/>
        <v>#DIV/0!</v>
      </c>
      <c r="AA13" s="16"/>
      <c r="AB13" s="46">
        <v>11.1</v>
      </c>
      <c r="AC13" s="46">
        <v>3.4</v>
      </c>
      <c r="AD13" s="13" t="e">
        <f t="shared" si="12"/>
        <v>#DIV/0!</v>
      </c>
      <c r="AE13" s="27">
        <f t="shared" si="13"/>
        <v>30.63063063063063</v>
      </c>
      <c r="AF13" s="3"/>
      <c r="AG13" s="50"/>
      <c r="AH13" s="50">
        <v>0.1</v>
      </c>
      <c r="AI13" s="10" t="e">
        <f t="shared" si="14"/>
        <v>#DIV/0!</v>
      </c>
      <c r="AJ13" s="38" t="e">
        <f t="shared" si="15"/>
        <v>#DIV/0!</v>
      </c>
    </row>
    <row r="14" spans="1:36" ht="27.75" customHeight="1" thickBot="1">
      <c r="A14" s="59" t="s">
        <v>6</v>
      </c>
      <c r="B14" s="19">
        <v>52</v>
      </c>
      <c r="C14" s="13">
        <v>13</v>
      </c>
      <c r="D14" s="13">
        <v>26.2</v>
      </c>
      <c r="E14" s="13">
        <f t="shared" si="2"/>
        <v>50.38461538461538</v>
      </c>
      <c r="F14" s="28">
        <f t="shared" si="3"/>
        <v>201.53846153846152</v>
      </c>
      <c r="G14" s="46">
        <v>37</v>
      </c>
      <c r="H14" s="46">
        <v>2.2</v>
      </c>
      <c r="I14" s="46">
        <v>-5.2</v>
      </c>
      <c r="J14" s="13">
        <f t="shared" si="4"/>
        <v>-14.054054054054054</v>
      </c>
      <c r="K14" s="28">
        <f t="shared" si="5"/>
        <v>-236.36363636363635</v>
      </c>
      <c r="L14" s="16">
        <v>158</v>
      </c>
      <c r="M14" s="13">
        <v>109.4</v>
      </c>
      <c r="N14" s="13">
        <v>110</v>
      </c>
      <c r="O14" s="13">
        <f t="shared" si="6"/>
        <v>69.62025316455696</v>
      </c>
      <c r="P14" s="28">
        <f t="shared" si="7"/>
        <v>100.54844606946983</v>
      </c>
      <c r="Q14" s="16">
        <v>330</v>
      </c>
      <c r="R14" s="46">
        <v>25.3</v>
      </c>
      <c r="S14" s="13">
        <v>-0.1</v>
      </c>
      <c r="T14" s="13">
        <f t="shared" si="8"/>
        <v>-0.030303030303030307</v>
      </c>
      <c r="U14" s="28">
        <f t="shared" si="9"/>
        <v>-0.3952569169960474</v>
      </c>
      <c r="V14" s="16"/>
      <c r="W14" s="46"/>
      <c r="X14" s="70"/>
      <c r="Y14" s="13" t="e">
        <f t="shared" si="10"/>
        <v>#DIV/0!</v>
      </c>
      <c r="Z14" s="28" t="e">
        <f t="shared" si="11"/>
        <v>#DIV/0!</v>
      </c>
      <c r="AA14" s="16"/>
      <c r="AB14" s="46">
        <v>8.5</v>
      </c>
      <c r="AC14" s="50">
        <v>3.5</v>
      </c>
      <c r="AD14" s="13" t="e">
        <f t="shared" si="12"/>
        <v>#DIV/0!</v>
      </c>
      <c r="AE14" s="27">
        <f t="shared" si="13"/>
        <v>41.17647058823529</v>
      </c>
      <c r="AF14" s="3">
        <v>1</v>
      </c>
      <c r="AG14" s="50"/>
      <c r="AH14" s="50"/>
      <c r="AI14" s="10">
        <f t="shared" si="14"/>
        <v>0</v>
      </c>
      <c r="AJ14" s="38" t="e">
        <f t="shared" si="15"/>
        <v>#DIV/0!</v>
      </c>
    </row>
    <row r="15" spans="1:36" ht="27" customHeight="1" thickBot="1">
      <c r="A15" s="58" t="s">
        <v>7</v>
      </c>
      <c r="B15" s="19">
        <v>9</v>
      </c>
      <c r="C15" s="13">
        <v>1.7</v>
      </c>
      <c r="D15" s="13">
        <v>2.3</v>
      </c>
      <c r="E15" s="13">
        <f t="shared" si="2"/>
        <v>25.555555555555554</v>
      </c>
      <c r="F15" s="28">
        <f t="shared" si="3"/>
        <v>135.2941176470588</v>
      </c>
      <c r="G15" s="46">
        <v>40</v>
      </c>
      <c r="H15" s="46">
        <v>12.8</v>
      </c>
      <c r="I15" s="46">
        <v>4.3</v>
      </c>
      <c r="J15" s="13">
        <f t="shared" si="4"/>
        <v>10.749999999999998</v>
      </c>
      <c r="K15" s="28">
        <f t="shared" si="5"/>
        <v>33.59375</v>
      </c>
      <c r="L15" s="16">
        <v>186</v>
      </c>
      <c r="M15" s="13">
        <v>139.3</v>
      </c>
      <c r="N15" s="13">
        <v>139.1</v>
      </c>
      <c r="O15" s="13">
        <f t="shared" si="6"/>
        <v>74.78494623655914</v>
      </c>
      <c r="P15" s="28">
        <f t="shared" si="7"/>
        <v>99.85642498205311</v>
      </c>
      <c r="Q15" s="16">
        <v>258</v>
      </c>
      <c r="R15" s="46">
        <v>10.5</v>
      </c>
      <c r="S15" s="13">
        <v>2.4</v>
      </c>
      <c r="T15" s="13">
        <f t="shared" si="8"/>
        <v>0.9302325581395349</v>
      </c>
      <c r="U15" s="28">
        <f t="shared" si="9"/>
        <v>22.857142857142858</v>
      </c>
      <c r="V15" s="16">
        <v>45</v>
      </c>
      <c r="W15" s="46">
        <v>33.3</v>
      </c>
      <c r="X15" s="70"/>
      <c r="Y15" s="13">
        <f t="shared" si="10"/>
        <v>0</v>
      </c>
      <c r="Z15" s="28">
        <f t="shared" si="11"/>
        <v>0</v>
      </c>
      <c r="AA15" s="16"/>
      <c r="AB15" s="46">
        <v>1</v>
      </c>
      <c r="AC15" s="50">
        <v>1</v>
      </c>
      <c r="AD15" s="13" t="e">
        <f t="shared" si="12"/>
        <v>#DIV/0!</v>
      </c>
      <c r="AE15" s="27">
        <f t="shared" si="13"/>
        <v>100</v>
      </c>
      <c r="AF15" s="3"/>
      <c r="AG15" s="50"/>
      <c r="AH15" s="50">
        <v>0.4</v>
      </c>
      <c r="AI15" s="10" t="e">
        <f t="shared" si="14"/>
        <v>#DIV/0!</v>
      </c>
      <c r="AJ15" s="38" t="e">
        <f t="shared" si="15"/>
        <v>#DIV/0!</v>
      </c>
    </row>
    <row r="16" spans="1:36" ht="26.25" customHeight="1" thickBot="1">
      <c r="A16" s="59" t="s">
        <v>8</v>
      </c>
      <c r="B16" s="19">
        <v>48</v>
      </c>
      <c r="C16" s="13">
        <v>12.9</v>
      </c>
      <c r="D16" s="13">
        <v>4.3</v>
      </c>
      <c r="E16" s="13">
        <f t="shared" si="2"/>
        <v>8.958333333333334</v>
      </c>
      <c r="F16" s="28">
        <f t="shared" si="3"/>
        <v>33.33333333333333</v>
      </c>
      <c r="G16" s="46">
        <v>34</v>
      </c>
      <c r="H16" s="46">
        <v>5.2</v>
      </c>
      <c r="I16" s="46">
        <v>-1.3</v>
      </c>
      <c r="J16" s="17">
        <f t="shared" si="4"/>
        <v>-3.8235294117647056</v>
      </c>
      <c r="K16" s="28">
        <f t="shared" si="5"/>
        <v>-25</v>
      </c>
      <c r="L16" s="16">
        <v>155</v>
      </c>
      <c r="M16" s="13">
        <v>56.9</v>
      </c>
      <c r="N16" s="13">
        <v>51.4</v>
      </c>
      <c r="O16" s="13">
        <f t="shared" si="6"/>
        <v>33.16129032258064</v>
      </c>
      <c r="P16" s="28">
        <f t="shared" si="7"/>
        <v>90.33391915641477</v>
      </c>
      <c r="Q16" s="16">
        <v>295</v>
      </c>
      <c r="R16" s="46">
        <v>38.3</v>
      </c>
      <c r="S16" s="13">
        <v>3.5</v>
      </c>
      <c r="T16" s="13">
        <f t="shared" si="8"/>
        <v>1.1864406779661016</v>
      </c>
      <c r="U16" s="28">
        <f t="shared" si="9"/>
        <v>9.138381201044387</v>
      </c>
      <c r="V16" s="16"/>
      <c r="W16" s="46"/>
      <c r="X16" s="70"/>
      <c r="Y16" s="13" t="e">
        <f t="shared" si="10"/>
        <v>#DIV/0!</v>
      </c>
      <c r="Z16" s="28" t="e">
        <f t="shared" si="11"/>
        <v>#DIV/0!</v>
      </c>
      <c r="AA16" s="16"/>
      <c r="AB16" s="46">
        <v>0.4</v>
      </c>
      <c r="AC16" s="50">
        <v>0.2</v>
      </c>
      <c r="AD16" s="13" t="e">
        <f t="shared" si="12"/>
        <v>#DIV/0!</v>
      </c>
      <c r="AE16" s="27">
        <f t="shared" si="13"/>
        <v>50</v>
      </c>
      <c r="AF16" s="3"/>
      <c r="AG16" s="50"/>
      <c r="AH16" s="50"/>
      <c r="AI16" s="10" t="e">
        <f t="shared" si="14"/>
        <v>#DIV/0!</v>
      </c>
      <c r="AJ16" s="38" t="e">
        <f t="shared" si="15"/>
        <v>#DIV/0!</v>
      </c>
    </row>
    <row r="17" spans="1:36" ht="29.25" customHeight="1" thickBot="1">
      <c r="A17" s="60" t="s">
        <v>9</v>
      </c>
      <c r="B17" s="19">
        <v>50</v>
      </c>
      <c r="C17" s="13">
        <v>12.8</v>
      </c>
      <c r="D17" s="13">
        <v>9.1</v>
      </c>
      <c r="E17" s="13">
        <f t="shared" si="2"/>
        <v>18.2</v>
      </c>
      <c r="F17" s="28">
        <f t="shared" si="3"/>
        <v>71.09375</v>
      </c>
      <c r="G17" s="46">
        <v>75</v>
      </c>
      <c r="H17" s="46">
        <v>-2.1</v>
      </c>
      <c r="I17" s="46">
        <v>7.2</v>
      </c>
      <c r="J17" s="13">
        <f t="shared" si="4"/>
        <v>9.6</v>
      </c>
      <c r="K17" s="28">
        <f t="shared" si="5"/>
        <v>-342.85714285714283</v>
      </c>
      <c r="L17" s="16">
        <v>175</v>
      </c>
      <c r="M17" s="13">
        <v>127.4</v>
      </c>
      <c r="N17" s="13">
        <v>123.4</v>
      </c>
      <c r="O17" s="13">
        <f t="shared" si="6"/>
        <v>70.51428571428572</v>
      </c>
      <c r="P17" s="28">
        <f t="shared" si="7"/>
        <v>96.86028257456829</v>
      </c>
      <c r="Q17" s="16">
        <v>330</v>
      </c>
      <c r="R17" s="46">
        <v>25.7</v>
      </c>
      <c r="S17" s="13">
        <v>0.3</v>
      </c>
      <c r="T17" s="13">
        <f t="shared" si="8"/>
        <v>0.09090909090909091</v>
      </c>
      <c r="U17" s="28">
        <f t="shared" si="9"/>
        <v>1.1673151750972761</v>
      </c>
      <c r="V17" s="16">
        <v>7</v>
      </c>
      <c r="W17" s="46"/>
      <c r="X17" s="70">
        <v>20.3</v>
      </c>
      <c r="Y17" s="13">
        <f t="shared" si="10"/>
        <v>290</v>
      </c>
      <c r="Z17" s="28" t="e">
        <f t="shared" si="11"/>
        <v>#DIV/0!</v>
      </c>
      <c r="AA17" s="16"/>
      <c r="AB17" s="46">
        <v>2.1</v>
      </c>
      <c r="AC17" s="46">
        <v>1.6</v>
      </c>
      <c r="AD17" s="13" t="e">
        <f t="shared" si="12"/>
        <v>#DIV/0!</v>
      </c>
      <c r="AE17" s="27">
        <f t="shared" si="13"/>
        <v>76.19047619047619</v>
      </c>
      <c r="AF17" s="3"/>
      <c r="AG17" s="50"/>
      <c r="AH17" s="50"/>
      <c r="AI17" s="10" t="e">
        <f t="shared" si="14"/>
        <v>#DIV/0!</v>
      </c>
      <c r="AJ17" s="38" t="e">
        <f t="shared" si="15"/>
        <v>#DIV/0!</v>
      </c>
    </row>
    <row r="18" spans="1:36" ht="39" customHeight="1" thickBot="1">
      <c r="A18" s="65" t="s">
        <v>15</v>
      </c>
      <c r="B18" s="22">
        <f>SUM(B9:B17)</f>
        <v>1900</v>
      </c>
      <c r="C18" s="13">
        <v>481.49999999999994</v>
      </c>
      <c r="D18" s="13">
        <f>SUM(D9:D17)</f>
        <v>417.6</v>
      </c>
      <c r="E18" s="13">
        <f t="shared" si="2"/>
        <v>21.978947368421053</v>
      </c>
      <c r="F18" s="28">
        <f t="shared" si="3"/>
        <v>86.72897196261684</v>
      </c>
      <c r="G18" s="36">
        <f>SUM(G9:G17)</f>
        <v>1529</v>
      </c>
      <c r="H18" s="36">
        <v>294.7</v>
      </c>
      <c r="I18" s="36">
        <f>SUM(I9:I17)</f>
        <v>314.3</v>
      </c>
      <c r="J18" s="13">
        <f t="shared" si="4"/>
        <v>20.555918901242645</v>
      </c>
      <c r="K18" s="28">
        <f t="shared" si="5"/>
        <v>106.65083135391924</v>
      </c>
      <c r="L18" s="22">
        <f>SUM(L9:L17)</f>
        <v>2185</v>
      </c>
      <c r="M18" s="13">
        <v>1324.2000000000003</v>
      </c>
      <c r="N18" s="13">
        <f>SUM(N9:N17)</f>
        <v>1990.9</v>
      </c>
      <c r="O18" s="13">
        <f t="shared" si="6"/>
        <v>91.11670480549199</v>
      </c>
      <c r="P18" s="28">
        <f t="shared" si="7"/>
        <v>150.3473795499169</v>
      </c>
      <c r="Q18" s="22">
        <f>SUM(Q9:Q17)</f>
        <v>4402</v>
      </c>
      <c r="R18" s="46">
        <v>357</v>
      </c>
      <c r="S18" s="13">
        <f>SUM(S9:S17)</f>
        <v>102.30000000000001</v>
      </c>
      <c r="T18" s="13">
        <f t="shared" si="8"/>
        <v>2.323943661971831</v>
      </c>
      <c r="U18" s="28">
        <f t="shared" si="9"/>
        <v>28.655462184873954</v>
      </c>
      <c r="V18" s="22">
        <f>SUM(V9:V17)</f>
        <v>70</v>
      </c>
      <c r="W18" s="22">
        <v>41.099999999999994</v>
      </c>
      <c r="X18" s="83">
        <f>SUM(X9:X17)</f>
        <v>20.3</v>
      </c>
      <c r="Y18" s="13">
        <f t="shared" si="10"/>
        <v>29.000000000000004</v>
      </c>
      <c r="Z18" s="28">
        <f t="shared" si="11"/>
        <v>49.39172749391729</v>
      </c>
      <c r="AA18" s="22">
        <f>SUM(AA9:AA17)</f>
        <v>0</v>
      </c>
      <c r="AB18" s="46">
        <v>43.199999999999996</v>
      </c>
      <c r="AC18" s="46">
        <f>SUM(AC9:AC17)</f>
        <v>20.000000000000004</v>
      </c>
      <c r="AD18" s="13" t="e">
        <f t="shared" si="12"/>
        <v>#DIV/0!</v>
      </c>
      <c r="AE18" s="27">
        <f t="shared" si="13"/>
        <v>46.29629629629631</v>
      </c>
      <c r="AF18" s="9">
        <f>SUM(AF9:AF17)</f>
        <v>10</v>
      </c>
      <c r="AG18" s="50">
        <v>1.8</v>
      </c>
      <c r="AH18" s="50">
        <f>SUM(AH9:AH17)</f>
        <v>0.8</v>
      </c>
      <c r="AI18" s="13">
        <f t="shared" si="14"/>
        <v>8</v>
      </c>
      <c r="AJ18" s="28">
        <f t="shared" si="15"/>
        <v>44.44444444444444</v>
      </c>
    </row>
    <row r="19" spans="1:36" ht="36.75" customHeight="1" thickBot="1">
      <c r="A19" s="66" t="s">
        <v>16</v>
      </c>
      <c r="B19" s="19">
        <f>B20-B18</f>
        <v>95425</v>
      </c>
      <c r="C19" s="19">
        <v>23733.7</v>
      </c>
      <c r="D19" s="19">
        <f>D20-D18</f>
        <v>20546.800000000003</v>
      </c>
      <c r="E19" s="13">
        <f>D19/B19%</f>
        <v>21.531883678281375</v>
      </c>
      <c r="F19" s="28">
        <f>D19/C19%</f>
        <v>86.57225801286778</v>
      </c>
      <c r="G19" s="46"/>
      <c r="H19" s="46"/>
      <c r="I19" s="46"/>
      <c r="J19" s="13"/>
      <c r="K19" s="28"/>
      <c r="L19" s="19"/>
      <c r="M19" s="46"/>
      <c r="N19" s="13"/>
      <c r="O19" s="13"/>
      <c r="P19" s="28"/>
      <c r="Q19" s="19"/>
      <c r="R19" s="46"/>
      <c r="S19" s="13"/>
      <c r="T19" s="13"/>
      <c r="U19" s="28"/>
      <c r="V19" s="19">
        <v>4008</v>
      </c>
      <c r="W19" s="47">
        <v>2568.8</v>
      </c>
      <c r="X19" s="72">
        <f>X20-X18</f>
        <v>2251</v>
      </c>
      <c r="Y19" s="13">
        <f>X19/V19%</f>
        <v>56.162674650698605</v>
      </c>
      <c r="Z19" s="28">
        <f>X19/W19%</f>
        <v>87.62846465275614</v>
      </c>
      <c r="AA19" s="19">
        <f>AA20-AA18</f>
        <v>10</v>
      </c>
      <c r="AB19" s="46">
        <f>AB20-AB18</f>
        <v>100.9</v>
      </c>
      <c r="AC19" s="46">
        <f>AC20-AC18</f>
        <v>563.7</v>
      </c>
      <c r="AD19" s="13">
        <f>AC19/AA19%</f>
        <v>5637</v>
      </c>
      <c r="AE19" s="28">
        <f>AC19/AB19%</f>
        <v>558.6719524281467</v>
      </c>
      <c r="AF19" s="19">
        <f>AF20-AF18</f>
        <v>5</v>
      </c>
      <c r="AG19" s="46">
        <v>7.7</v>
      </c>
      <c r="AH19" s="46">
        <f>AH20-AH18</f>
        <v>-0.6000000000000001</v>
      </c>
      <c r="AI19" s="13">
        <f>AH19/AF19%</f>
        <v>-12.000000000000002</v>
      </c>
      <c r="AJ19" s="28">
        <f>AH19/AG19%</f>
        <v>-7.792207792207793</v>
      </c>
    </row>
    <row r="20" spans="1:36" ht="44.25" customHeight="1" thickBot="1">
      <c r="A20" s="59" t="s">
        <v>0</v>
      </c>
      <c r="B20" s="19">
        <v>97325</v>
      </c>
      <c r="C20" s="75">
        <v>24215.2</v>
      </c>
      <c r="D20" s="75">
        <v>20964.4</v>
      </c>
      <c r="E20" s="13">
        <f>D20/B20%</f>
        <v>21.540611353711792</v>
      </c>
      <c r="F20" s="28">
        <f>D20/C20%</f>
        <v>86.57537414516501</v>
      </c>
      <c r="G20" s="13">
        <f>G18</f>
        <v>1529</v>
      </c>
      <c r="H20" s="46">
        <v>294.7</v>
      </c>
      <c r="I20" s="46">
        <f>I18</f>
        <v>314.3</v>
      </c>
      <c r="J20" s="13">
        <f>I20/G20%</f>
        <v>20.555918901242645</v>
      </c>
      <c r="K20" s="28">
        <f>I20/H20%</f>
        <v>106.65083135391924</v>
      </c>
      <c r="L20" s="19">
        <f>L18+L19</f>
        <v>2185</v>
      </c>
      <c r="M20" s="13">
        <v>1324.2000000000003</v>
      </c>
      <c r="N20" s="13">
        <f>N18</f>
        <v>1990.9</v>
      </c>
      <c r="O20" s="13">
        <f>N20/L20%</f>
        <v>91.11670480549199</v>
      </c>
      <c r="P20" s="28">
        <f>N20/M20%</f>
        <v>150.3473795499169</v>
      </c>
      <c r="Q20" s="19">
        <f>Q18+Q19</f>
        <v>4402</v>
      </c>
      <c r="R20" s="46">
        <v>357</v>
      </c>
      <c r="S20" s="13">
        <f>S18</f>
        <v>102.30000000000001</v>
      </c>
      <c r="T20" s="13">
        <f>S20/Q20%</f>
        <v>2.323943661971831</v>
      </c>
      <c r="U20" s="28">
        <f>S20/R20%</f>
        <v>28.655462184873954</v>
      </c>
      <c r="V20" s="19">
        <f>V18+V19</f>
        <v>4078</v>
      </c>
      <c r="W20" s="47">
        <v>2609.9</v>
      </c>
      <c r="X20" s="72">
        <v>2271.3</v>
      </c>
      <c r="Y20" s="13">
        <f>X20/V20%</f>
        <v>55.69641981363414</v>
      </c>
      <c r="Z20" s="28">
        <f>X20/W20%</f>
        <v>87.02632284761869</v>
      </c>
      <c r="AA20" s="19">
        <v>10</v>
      </c>
      <c r="AB20" s="67">
        <v>144.1</v>
      </c>
      <c r="AC20" s="67">
        <v>583.7</v>
      </c>
      <c r="AD20" s="13">
        <f>AC20/AA20%</f>
        <v>5837</v>
      </c>
      <c r="AE20" s="27">
        <f>AC20/AB20%</f>
        <v>405.0659264399723</v>
      </c>
      <c r="AF20" s="11">
        <v>15</v>
      </c>
      <c r="AG20" s="68">
        <v>9.5</v>
      </c>
      <c r="AH20" s="68">
        <v>0.2</v>
      </c>
      <c r="AI20" s="13">
        <f>AH20/AF20%</f>
        <v>1.3333333333333335</v>
      </c>
      <c r="AJ20" s="28">
        <f>AH20/AG20%</f>
        <v>2.1052631578947367</v>
      </c>
    </row>
    <row r="22" ht="15.75" thickBot="1"/>
    <row r="23" spans="1:36" ht="15" customHeight="1">
      <c r="A23" s="93" t="s">
        <v>11</v>
      </c>
      <c r="B23" s="101" t="s">
        <v>22</v>
      </c>
      <c r="C23" s="122"/>
      <c r="D23" s="122"/>
      <c r="E23" s="122"/>
      <c r="F23" s="122"/>
      <c r="G23" s="133" t="s">
        <v>20</v>
      </c>
      <c r="H23" s="134"/>
      <c r="I23" s="134"/>
      <c r="J23" s="134"/>
      <c r="K23" s="135"/>
      <c r="L23" s="101" t="s">
        <v>26</v>
      </c>
      <c r="M23" s="102"/>
      <c r="N23" s="102"/>
      <c r="O23" s="102"/>
      <c r="P23" s="103"/>
      <c r="Q23" s="101" t="s">
        <v>28</v>
      </c>
      <c r="R23" s="122"/>
      <c r="S23" s="122"/>
      <c r="T23" s="122"/>
      <c r="U23" s="131"/>
      <c r="V23" s="101" t="s">
        <v>17</v>
      </c>
      <c r="W23" s="122"/>
      <c r="X23" s="122"/>
      <c r="Y23" s="122"/>
      <c r="Z23" s="131"/>
      <c r="AA23" s="101" t="s">
        <v>21</v>
      </c>
      <c r="AB23" s="122"/>
      <c r="AC23" s="122"/>
      <c r="AD23" s="122"/>
      <c r="AE23" s="122"/>
      <c r="AF23" s="139" t="s">
        <v>18</v>
      </c>
      <c r="AG23" s="140"/>
      <c r="AH23" s="140"/>
      <c r="AI23" s="140"/>
      <c r="AJ23" s="141"/>
    </row>
    <row r="24" spans="1:36" ht="61.5" customHeight="1">
      <c r="A24" s="94"/>
      <c r="B24" s="123"/>
      <c r="C24" s="124"/>
      <c r="D24" s="124"/>
      <c r="E24" s="124"/>
      <c r="F24" s="124"/>
      <c r="G24" s="136"/>
      <c r="H24" s="137"/>
      <c r="I24" s="137"/>
      <c r="J24" s="137"/>
      <c r="K24" s="138"/>
      <c r="L24" s="104"/>
      <c r="M24" s="105"/>
      <c r="N24" s="105"/>
      <c r="O24" s="105"/>
      <c r="P24" s="106"/>
      <c r="Q24" s="123"/>
      <c r="R24" s="124"/>
      <c r="S24" s="124"/>
      <c r="T24" s="124"/>
      <c r="U24" s="132"/>
      <c r="V24" s="123"/>
      <c r="W24" s="124"/>
      <c r="X24" s="124"/>
      <c r="Y24" s="124"/>
      <c r="Z24" s="132"/>
      <c r="AA24" s="123"/>
      <c r="AB24" s="124"/>
      <c r="AC24" s="124"/>
      <c r="AD24" s="124"/>
      <c r="AE24" s="124"/>
      <c r="AF24" s="142"/>
      <c r="AG24" s="143"/>
      <c r="AH24" s="143"/>
      <c r="AI24" s="143"/>
      <c r="AJ24" s="144"/>
    </row>
    <row r="25" spans="1:36" ht="15" customHeight="1">
      <c r="A25" s="94"/>
      <c r="B25" s="86" t="str">
        <f>B6</f>
        <v>Уточненный план на 2023год</v>
      </c>
      <c r="C25" s="91" t="str">
        <f>C6</f>
        <v>Исполнено на 01.05.  2022</v>
      </c>
      <c r="D25" s="91" t="str">
        <f>D6</f>
        <v>Исполнено на 1.05.  2023</v>
      </c>
      <c r="E25" s="113" t="str">
        <f>E6</f>
        <v>%% к годовому плану</v>
      </c>
      <c r="F25" s="100" t="str">
        <f>F6</f>
        <v>% исп. по сравнению с 1.05.22</v>
      </c>
      <c r="G25" s="89" t="str">
        <f>B6</f>
        <v>Уточненный план на 2023год</v>
      </c>
      <c r="H25" s="91" t="str">
        <f>C6</f>
        <v>Исполнено на 01.05.  2022</v>
      </c>
      <c r="I25" s="91" t="str">
        <f>D6</f>
        <v>Исполнено на 1.05.  2023</v>
      </c>
      <c r="J25" s="113" t="str">
        <f>E6</f>
        <v>%% к годовому плану</v>
      </c>
      <c r="K25" s="100" t="str">
        <f>F6</f>
        <v>% исп. по сравнению с 1.05.22</v>
      </c>
      <c r="L25" s="89" t="str">
        <f>B6</f>
        <v>Уточненный план на 2023год</v>
      </c>
      <c r="M25" s="91" t="str">
        <f>C6</f>
        <v>Исполнено на 01.05.  2022</v>
      </c>
      <c r="N25" s="91" t="str">
        <f>D6</f>
        <v>Исполнено на 1.05.  2023</v>
      </c>
      <c r="O25" s="113" t="str">
        <f>E6</f>
        <v>%% к годовому плану</v>
      </c>
      <c r="P25" s="100" t="str">
        <f>F6</f>
        <v>% исп. по сравнению с 1.05.22</v>
      </c>
      <c r="Q25" s="86" t="str">
        <f aca="true" t="shared" si="16" ref="Q25:Z25">B6</f>
        <v>Уточненный план на 2023год</v>
      </c>
      <c r="R25" s="91" t="str">
        <f t="shared" si="16"/>
        <v>Исполнено на 01.05.  2022</v>
      </c>
      <c r="S25" s="91" t="str">
        <f t="shared" si="16"/>
        <v>Исполнено на 1.05.  2023</v>
      </c>
      <c r="T25" s="113" t="str">
        <f t="shared" si="16"/>
        <v>%% к годовому плану</v>
      </c>
      <c r="U25" s="100" t="str">
        <f t="shared" si="16"/>
        <v>% исп. по сравнению с 1.05.22</v>
      </c>
      <c r="V25" s="86" t="str">
        <f t="shared" si="16"/>
        <v>Уточненный план на 2023год</v>
      </c>
      <c r="W25" s="91" t="str">
        <f t="shared" si="16"/>
        <v>Исполнено на 01.05.  2022</v>
      </c>
      <c r="X25" s="91" t="str">
        <f t="shared" si="16"/>
        <v>Исполнено на 1.05.  2023</v>
      </c>
      <c r="Y25" s="113" t="str">
        <f t="shared" si="16"/>
        <v>%% к годовому плану</v>
      </c>
      <c r="Z25" s="100" t="str">
        <f t="shared" si="16"/>
        <v>% исп. по сравнению с 1.05.22</v>
      </c>
      <c r="AA25" s="86" t="str">
        <f>G6</f>
        <v>Уточненный план на 2023год</v>
      </c>
      <c r="AB25" s="91" t="str">
        <f>H6</f>
        <v>Исполнено на 01.05.  2022</v>
      </c>
      <c r="AC25" s="91" t="str">
        <f>I6</f>
        <v>Исполнено на 1.05.  2023</v>
      </c>
      <c r="AD25" s="113" t="str">
        <f>J6</f>
        <v>%% к годовому плану</v>
      </c>
      <c r="AE25" s="100" t="str">
        <f>K6</f>
        <v>% исп. по сравнению с 1.05.22</v>
      </c>
      <c r="AF25" s="89" t="str">
        <f>G6</f>
        <v>Уточненный план на 2023год</v>
      </c>
      <c r="AG25" s="91" t="str">
        <f>H6</f>
        <v>Исполнено на 01.05.  2022</v>
      </c>
      <c r="AH25" s="91" t="str">
        <f>I6</f>
        <v>Исполнено на 1.05.  2023</v>
      </c>
      <c r="AI25" s="91" t="str">
        <f>J6</f>
        <v>%% к годовому плану</v>
      </c>
      <c r="AJ25" s="119" t="str">
        <f>K6</f>
        <v>% исп. по сравнению с 1.05.22</v>
      </c>
    </row>
    <row r="26" spans="1:36" ht="15" customHeight="1">
      <c r="A26" s="94"/>
      <c r="B26" s="87"/>
      <c r="C26" s="91"/>
      <c r="D26" s="91"/>
      <c r="E26" s="114"/>
      <c r="F26" s="100"/>
      <c r="G26" s="89"/>
      <c r="H26" s="91"/>
      <c r="I26" s="91"/>
      <c r="J26" s="114"/>
      <c r="K26" s="100"/>
      <c r="L26" s="89"/>
      <c r="M26" s="91"/>
      <c r="N26" s="91"/>
      <c r="O26" s="114"/>
      <c r="P26" s="100"/>
      <c r="Q26" s="87"/>
      <c r="R26" s="91"/>
      <c r="S26" s="91"/>
      <c r="T26" s="114"/>
      <c r="U26" s="100"/>
      <c r="V26" s="87"/>
      <c r="W26" s="91"/>
      <c r="X26" s="91"/>
      <c r="Y26" s="114"/>
      <c r="Z26" s="100"/>
      <c r="AA26" s="87"/>
      <c r="AB26" s="91"/>
      <c r="AC26" s="91"/>
      <c r="AD26" s="114"/>
      <c r="AE26" s="100"/>
      <c r="AF26" s="142"/>
      <c r="AG26" s="91"/>
      <c r="AH26" s="91"/>
      <c r="AI26" s="91"/>
      <c r="AJ26" s="119"/>
    </row>
    <row r="27" spans="1:36" ht="66.75" customHeight="1" thickBot="1">
      <c r="A27" s="95"/>
      <c r="B27" s="88"/>
      <c r="C27" s="92"/>
      <c r="D27" s="92"/>
      <c r="E27" s="115"/>
      <c r="F27" s="116"/>
      <c r="G27" s="86"/>
      <c r="H27" s="113"/>
      <c r="I27" s="113"/>
      <c r="J27" s="114"/>
      <c r="K27" s="117"/>
      <c r="L27" s="90"/>
      <c r="M27" s="92"/>
      <c r="N27" s="92"/>
      <c r="O27" s="115"/>
      <c r="P27" s="116"/>
      <c r="Q27" s="88"/>
      <c r="R27" s="92"/>
      <c r="S27" s="92"/>
      <c r="T27" s="115"/>
      <c r="U27" s="116"/>
      <c r="V27" s="87"/>
      <c r="W27" s="113"/>
      <c r="X27" s="113"/>
      <c r="Y27" s="115"/>
      <c r="Z27" s="116"/>
      <c r="AA27" s="88"/>
      <c r="AB27" s="92"/>
      <c r="AC27" s="92"/>
      <c r="AD27" s="115"/>
      <c r="AE27" s="116"/>
      <c r="AF27" s="142"/>
      <c r="AG27" s="91"/>
      <c r="AH27" s="91"/>
      <c r="AI27" s="91"/>
      <c r="AJ27" s="119"/>
    </row>
    <row r="28" spans="1:36" ht="29.25" customHeight="1" thickBot="1">
      <c r="A28" s="58" t="s">
        <v>1</v>
      </c>
      <c r="B28" s="16"/>
      <c r="C28" s="13"/>
      <c r="D28" s="13"/>
      <c r="E28" s="13" t="e">
        <f aca="true" t="shared" si="17" ref="E28:E39">D28/B28%</f>
        <v>#DIV/0!</v>
      </c>
      <c r="F28" s="28" t="e">
        <f aca="true" t="shared" si="18" ref="F28:F39">D28/C28%</f>
        <v>#DIV/0!</v>
      </c>
      <c r="G28" s="18"/>
      <c r="H28" s="49"/>
      <c r="I28" s="49"/>
      <c r="J28" s="7" t="e">
        <f aca="true" t="shared" si="19" ref="J28:J38">I28/G28%</f>
        <v>#DIV/0!</v>
      </c>
      <c r="K28" s="37" t="e">
        <f aca="true" t="shared" si="20" ref="K28:K38">I28/H28%</f>
        <v>#DIV/0!</v>
      </c>
      <c r="L28" s="26">
        <v>7</v>
      </c>
      <c r="M28" s="51"/>
      <c r="N28" s="51">
        <v>9</v>
      </c>
      <c r="O28" s="12"/>
      <c r="P28" s="30"/>
      <c r="Q28" s="80"/>
      <c r="R28" s="71"/>
      <c r="S28" s="71"/>
      <c r="T28" s="71" t="e">
        <f aca="true" t="shared" si="21" ref="T28:T37">S28/Q28%</f>
        <v>#DIV/0!</v>
      </c>
      <c r="U28" s="78" t="e">
        <f aca="true" t="shared" si="22" ref="U28:U37">S28/R28%</f>
        <v>#DIV/0!</v>
      </c>
      <c r="V28" s="10">
        <f aca="true" t="shared" si="23" ref="V28:X36">B9+G9+L9+Q9+V9+AA9+AF9+B28+G28+L28+Q28</f>
        <v>416</v>
      </c>
      <c r="W28" s="10">
        <f t="shared" si="23"/>
        <v>146.5</v>
      </c>
      <c r="X28" s="10">
        <f t="shared" si="23"/>
        <v>158.40000000000003</v>
      </c>
      <c r="Y28" s="12">
        <f aca="true" t="shared" si="24" ref="Y28:Y37">X28/V28%</f>
        <v>38.07692307692309</v>
      </c>
      <c r="Z28" s="30">
        <f aca="true" t="shared" si="25" ref="Z28:Z37">X28/W28%</f>
        <v>108.12286689419797</v>
      </c>
      <c r="AA28" s="12">
        <v>2813.6</v>
      </c>
      <c r="AB28" s="12">
        <v>1064.2</v>
      </c>
      <c r="AC28" s="12">
        <v>1141.3</v>
      </c>
      <c r="AD28" s="12">
        <f aca="true" t="shared" si="26" ref="AD28:AD37">AC28/AA28%</f>
        <v>40.56369064543645</v>
      </c>
      <c r="AE28" s="24">
        <f aca="true" t="shared" si="27" ref="AE28:AE37">AC28/AB28%</f>
        <v>107.24487878218379</v>
      </c>
      <c r="AF28" s="9">
        <f aca="true" t="shared" si="28" ref="AF28:AH36">V28+AA28</f>
        <v>3229.6</v>
      </c>
      <c r="AG28" s="10">
        <f t="shared" si="28"/>
        <v>1210.7</v>
      </c>
      <c r="AH28" s="10">
        <f t="shared" si="28"/>
        <v>1299.7</v>
      </c>
      <c r="AI28" s="10">
        <f aca="true" t="shared" si="29" ref="AI28:AI37">AH28/AF28%</f>
        <v>40.243373792420115</v>
      </c>
      <c r="AJ28" s="38">
        <f aca="true" t="shared" si="30" ref="AJ28:AJ37">AH28/AG28%</f>
        <v>107.35111918724704</v>
      </c>
    </row>
    <row r="29" spans="1:36" ht="22.5" customHeight="1" thickBot="1">
      <c r="A29" s="59" t="s">
        <v>2</v>
      </c>
      <c r="B29" s="16"/>
      <c r="C29" s="13"/>
      <c r="D29" s="13"/>
      <c r="E29" s="13" t="e">
        <f t="shared" si="17"/>
        <v>#DIV/0!</v>
      </c>
      <c r="F29" s="28" t="e">
        <f t="shared" si="18"/>
        <v>#DIV/0!</v>
      </c>
      <c r="G29" s="19"/>
      <c r="H29" s="46"/>
      <c r="I29" s="46"/>
      <c r="J29" s="10" t="e">
        <f t="shared" si="19"/>
        <v>#DIV/0!</v>
      </c>
      <c r="K29" s="38" t="e">
        <f t="shared" si="20"/>
        <v>#DIV/0!</v>
      </c>
      <c r="L29" s="29">
        <v>8</v>
      </c>
      <c r="M29" s="52">
        <v>0.5</v>
      </c>
      <c r="N29" s="52"/>
      <c r="O29" s="13"/>
      <c r="P29" s="28"/>
      <c r="Q29" s="81"/>
      <c r="R29" s="70"/>
      <c r="S29" s="70"/>
      <c r="T29" s="70" t="e">
        <f t="shared" si="21"/>
        <v>#DIV/0!</v>
      </c>
      <c r="U29" s="79" t="e">
        <f t="shared" si="22"/>
        <v>#DIV/0!</v>
      </c>
      <c r="V29" s="10">
        <f t="shared" si="23"/>
        <v>731</v>
      </c>
      <c r="W29" s="10">
        <f t="shared" si="23"/>
        <v>160.20000000000002</v>
      </c>
      <c r="X29" s="10">
        <f t="shared" si="23"/>
        <v>118.00000000000001</v>
      </c>
      <c r="Y29" s="13">
        <f t="shared" si="24"/>
        <v>16.142270861833108</v>
      </c>
      <c r="Z29" s="28">
        <f t="shared" si="25"/>
        <v>73.65792759051186</v>
      </c>
      <c r="AA29" s="13">
        <v>4095.1</v>
      </c>
      <c r="AB29" s="13">
        <v>1730.3</v>
      </c>
      <c r="AC29" s="13">
        <v>1627.6</v>
      </c>
      <c r="AD29" s="13">
        <f t="shared" si="26"/>
        <v>39.74506117066738</v>
      </c>
      <c r="AE29" s="27">
        <f t="shared" si="27"/>
        <v>94.06461307287752</v>
      </c>
      <c r="AF29" s="9">
        <f t="shared" si="28"/>
        <v>4826.1</v>
      </c>
      <c r="AG29" s="10">
        <f t="shared" si="28"/>
        <v>1890.5</v>
      </c>
      <c r="AH29" s="10">
        <f t="shared" si="28"/>
        <v>1745.6</v>
      </c>
      <c r="AI29" s="10">
        <f t="shared" si="29"/>
        <v>36.16999233335405</v>
      </c>
      <c r="AJ29" s="38">
        <f t="shared" si="30"/>
        <v>92.33536101560432</v>
      </c>
    </row>
    <row r="30" spans="1:36" ht="28.5" customHeight="1" thickBot="1">
      <c r="A30" s="58" t="s">
        <v>3</v>
      </c>
      <c r="B30" s="16">
        <v>240</v>
      </c>
      <c r="C30" s="84">
        <v>10.1</v>
      </c>
      <c r="D30" s="84">
        <v>21</v>
      </c>
      <c r="E30" s="13">
        <f t="shared" si="17"/>
        <v>8.75</v>
      </c>
      <c r="F30" s="28">
        <f t="shared" si="18"/>
        <v>207.92079207920793</v>
      </c>
      <c r="G30" s="20"/>
      <c r="H30" s="48">
        <v>800</v>
      </c>
      <c r="I30" s="48">
        <v>2551.6</v>
      </c>
      <c r="J30" s="10" t="e">
        <f t="shared" si="19"/>
        <v>#DIV/0!</v>
      </c>
      <c r="K30" s="38">
        <f t="shared" si="20"/>
        <v>318.95</v>
      </c>
      <c r="L30" s="26">
        <v>35</v>
      </c>
      <c r="M30" s="51">
        <v>18.8</v>
      </c>
      <c r="N30" s="51">
        <v>11.1</v>
      </c>
      <c r="O30" s="13">
        <f>N30/L30%</f>
        <v>31.714285714285715</v>
      </c>
      <c r="P30" s="25">
        <f>N30/M30%</f>
        <v>59.04255319148936</v>
      </c>
      <c r="Q30" s="82"/>
      <c r="R30" s="71">
        <v>3.8</v>
      </c>
      <c r="S30" s="71">
        <v>1.1</v>
      </c>
      <c r="T30" s="71" t="e">
        <f t="shared" si="21"/>
        <v>#DIV/0!</v>
      </c>
      <c r="U30" s="78">
        <f t="shared" si="22"/>
        <v>28.947368421052634</v>
      </c>
      <c r="V30" s="10">
        <f t="shared" si="23"/>
        <v>5899</v>
      </c>
      <c r="W30" s="10">
        <f t="shared" si="23"/>
        <v>2092.6000000000004</v>
      </c>
      <c r="X30" s="10">
        <f t="shared" si="23"/>
        <v>4371.800000000001</v>
      </c>
      <c r="Y30" s="12">
        <f t="shared" si="24"/>
        <v>74.11086624851671</v>
      </c>
      <c r="Z30" s="30">
        <f t="shared" si="25"/>
        <v>208.91713657650772</v>
      </c>
      <c r="AA30" s="12">
        <v>25626.1</v>
      </c>
      <c r="AB30" s="12">
        <v>12164.2</v>
      </c>
      <c r="AC30" s="12">
        <v>4689.2</v>
      </c>
      <c r="AD30" s="12">
        <f t="shared" si="26"/>
        <v>18.298531575229944</v>
      </c>
      <c r="AE30" s="24">
        <f t="shared" si="27"/>
        <v>38.549185314282894</v>
      </c>
      <c r="AF30" s="9">
        <f t="shared" si="28"/>
        <v>31525.1</v>
      </c>
      <c r="AG30" s="10">
        <f t="shared" si="28"/>
        <v>14256.800000000001</v>
      </c>
      <c r="AH30" s="10">
        <f t="shared" si="28"/>
        <v>9061</v>
      </c>
      <c r="AI30" s="10">
        <f t="shared" si="29"/>
        <v>28.742176868590427</v>
      </c>
      <c r="AJ30" s="38">
        <f t="shared" si="30"/>
        <v>63.55563660849559</v>
      </c>
    </row>
    <row r="31" spans="1:36" ht="27" customHeight="1" thickBot="1">
      <c r="A31" s="59" t="s">
        <v>4</v>
      </c>
      <c r="B31" s="16"/>
      <c r="C31" s="13"/>
      <c r="D31" s="13"/>
      <c r="E31" s="13" t="e">
        <f t="shared" si="17"/>
        <v>#DIV/0!</v>
      </c>
      <c r="F31" s="28" t="e">
        <f t="shared" si="18"/>
        <v>#DIV/0!</v>
      </c>
      <c r="G31" s="19"/>
      <c r="H31" s="46"/>
      <c r="I31" s="46"/>
      <c r="J31" s="10" t="e">
        <f t="shared" si="19"/>
        <v>#DIV/0!</v>
      </c>
      <c r="K31" s="38" t="e">
        <f t="shared" si="20"/>
        <v>#DIV/0!</v>
      </c>
      <c r="L31" s="29">
        <v>6</v>
      </c>
      <c r="M31" s="52"/>
      <c r="N31" s="52"/>
      <c r="O31" s="13"/>
      <c r="P31" s="28"/>
      <c r="Q31" s="76"/>
      <c r="R31" s="70"/>
      <c r="S31" s="70"/>
      <c r="T31" s="70" t="e">
        <f t="shared" si="21"/>
        <v>#DIV/0!</v>
      </c>
      <c r="U31" s="77" t="e">
        <f t="shared" si="22"/>
        <v>#DIV/0!</v>
      </c>
      <c r="V31" s="10">
        <f t="shared" si="23"/>
        <v>406</v>
      </c>
      <c r="W31" s="10">
        <f t="shared" si="23"/>
        <v>125.40000000000002</v>
      </c>
      <c r="X31" s="10">
        <f t="shared" si="23"/>
        <v>85.5</v>
      </c>
      <c r="Y31" s="13">
        <f t="shared" si="24"/>
        <v>21.059113300492612</v>
      </c>
      <c r="Z31" s="28">
        <f t="shared" si="25"/>
        <v>68.18181818181817</v>
      </c>
      <c r="AA31" s="13">
        <v>5778.7</v>
      </c>
      <c r="AB31" s="13">
        <v>994.5</v>
      </c>
      <c r="AC31" s="13">
        <v>1099.3</v>
      </c>
      <c r="AD31" s="13">
        <f t="shared" si="26"/>
        <v>19.023309740945194</v>
      </c>
      <c r="AE31" s="27">
        <f t="shared" si="27"/>
        <v>110.53795877325288</v>
      </c>
      <c r="AF31" s="9">
        <f t="shared" si="28"/>
        <v>6184.7</v>
      </c>
      <c r="AG31" s="10">
        <f t="shared" si="28"/>
        <v>1119.9</v>
      </c>
      <c r="AH31" s="10">
        <f t="shared" si="28"/>
        <v>1184.8</v>
      </c>
      <c r="AI31" s="10">
        <f t="shared" si="29"/>
        <v>19.156951832748558</v>
      </c>
      <c r="AJ31" s="38">
        <f t="shared" si="30"/>
        <v>105.79516028216803</v>
      </c>
    </row>
    <row r="32" spans="1:36" ht="28.5" customHeight="1" thickBot="1">
      <c r="A32" s="58" t="s">
        <v>5</v>
      </c>
      <c r="B32" s="16"/>
      <c r="C32" s="84"/>
      <c r="D32" s="84"/>
      <c r="E32" s="13" t="e">
        <f t="shared" si="17"/>
        <v>#DIV/0!</v>
      </c>
      <c r="F32" s="28" t="e">
        <f t="shared" si="18"/>
        <v>#DIV/0!</v>
      </c>
      <c r="G32" s="20"/>
      <c r="H32" s="48"/>
      <c r="I32" s="48">
        <v>376.2</v>
      </c>
      <c r="J32" s="10" t="e">
        <f t="shared" si="19"/>
        <v>#DIV/0!</v>
      </c>
      <c r="K32" s="38" t="e">
        <f t="shared" si="20"/>
        <v>#DIV/0!</v>
      </c>
      <c r="L32" s="26">
        <v>8</v>
      </c>
      <c r="M32" s="51"/>
      <c r="N32" s="51"/>
      <c r="O32" s="12"/>
      <c r="P32" s="30"/>
      <c r="Q32" s="76"/>
      <c r="R32" s="70"/>
      <c r="S32" s="70"/>
      <c r="T32" s="70" t="e">
        <f t="shared" si="21"/>
        <v>#DIV/0!</v>
      </c>
      <c r="U32" s="77" t="e">
        <f t="shared" si="22"/>
        <v>#DIV/0!</v>
      </c>
      <c r="V32" s="10">
        <f t="shared" si="23"/>
        <v>663</v>
      </c>
      <c r="W32" s="10">
        <f t="shared" si="23"/>
        <v>215.4</v>
      </c>
      <c r="X32" s="10">
        <f t="shared" si="23"/>
        <v>598.6</v>
      </c>
      <c r="Y32" s="12">
        <f t="shared" si="24"/>
        <v>90.28657616892912</v>
      </c>
      <c r="Z32" s="30">
        <f t="shared" si="25"/>
        <v>277.90157845868157</v>
      </c>
      <c r="AA32" s="12">
        <v>3126.6</v>
      </c>
      <c r="AB32" s="12">
        <v>854.6</v>
      </c>
      <c r="AC32" s="12">
        <v>1118.8</v>
      </c>
      <c r="AD32" s="12">
        <f t="shared" si="26"/>
        <v>35.78327896117188</v>
      </c>
      <c r="AE32" s="24">
        <f t="shared" si="27"/>
        <v>130.91504797566114</v>
      </c>
      <c r="AF32" s="9">
        <f t="shared" si="28"/>
        <v>3789.6</v>
      </c>
      <c r="AG32" s="10">
        <f t="shared" si="28"/>
        <v>1070</v>
      </c>
      <c r="AH32" s="10">
        <f t="shared" si="28"/>
        <v>1717.4</v>
      </c>
      <c r="AI32" s="10">
        <f t="shared" si="29"/>
        <v>45.318767152206036</v>
      </c>
      <c r="AJ32" s="38">
        <f t="shared" si="30"/>
        <v>160.5046728971963</v>
      </c>
    </row>
    <row r="33" spans="1:36" ht="26.25" customHeight="1" thickBot="1">
      <c r="A33" s="59" t="s">
        <v>6</v>
      </c>
      <c r="B33" s="16"/>
      <c r="C33" s="13"/>
      <c r="D33" s="13"/>
      <c r="E33" s="13" t="e">
        <f t="shared" si="17"/>
        <v>#DIV/0!</v>
      </c>
      <c r="F33" s="28" t="e">
        <f t="shared" si="18"/>
        <v>#DIV/0!</v>
      </c>
      <c r="G33" s="19"/>
      <c r="H33" s="46"/>
      <c r="I33" s="46"/>
      <c r="J33" s="10" t="e">
        <f t="shared" si="19"/>
        <v>#DIV/0!</v>
      </c>
      <c r="K33" s="38" t="e">
        <f t="shared" si="20"/>
        <v>#DIV/0!</v>
      </c>
      <c r="L33" s="29">
        <v>8</v>
      </c>
      <c r="M33" s="52"/>
      <c r="N33" s="52"/>
      <c r="O33" s="13"/>
      <c r="P33" s="28"/>
      <c r="Q33" s="76"/>
      <c r="R33" s="70"/>
      <c r="S33" s="70"/>
      <c r="T33" s="70" t="e">
        <f t="shared" si="21"/>
        <v>#DIV/0!</v>
      </c>
      <c r="U33" s="77" t="e">
        <f t="shared" si="22"/>
        <v>#DIV/0!</v>
      </c>
      <c r="V33" s="10">
        <f t="shared" si="23"/>
        <v>586</v>
      </c>
      <c r="W33" s="10">
        <f t="shared" si="23"/>
        <v>158.4</v>
      </c>
      <c r="X33" s="10">
        <f t="shared" si="23"/>
        <v>134.4</v>
      </c>
      <c r="Y33" s="13">
        <f t="shared" si="24"/>
        <v>22.935153583617748</v>
      </c>
      <c r="Z33" s="28">
        <f t="shared" si="25"/>
        <v>84.84848484848484</v>
      </c>
      <c r="AA33" s="13">
        <v>2801.7</v>
      </c>
      <c r="AB33" s="13">
        <v>1153.3</v>
      </c>
      <c r="AC33" s="13">
        <v>1183.5</v>
      </c>
      <c r="AD33" s="13">
        <f t="shared" si="26"/>
        <v>42.24221008673305</v>
      </c>
      <c r="AE33" s="27">
        <f t="shared" si="27"/>
        <v>102.61857279112114</v>
      </c>
      <c r="AF33" s="9">
        <f t="shared" si="28"/>
        <v>3387.7</v>
      </c>
      <c r="AG33" s="10">
        <f t="shared" si="28"/>
        <v>1311.7</v>
      </c>
      <c r="AH33" s="10">
        <f t="shared" si="28"/>
        <v>1317.9</v>
      </c>
      <c r="AI33" s="10">
        <f t="shared" si="29"/>
        <v>38.902500221389154</v>
      </c>
      <c r="AJ33" s="38">
        <f t="shared" si="30"/>
        <v>100.47266905542426</v>
      </c>
    </row>
    <row r="34" spans="1:36" ht="30.75" customHeight="1" thickBot="1">
      <c r="A34" s="58" t="s">
        <v>7</v>
      </c>
      <c r="B34" s="16"/>
      <c r="C34" s="13"/>
      <c r="D34" s="13"/>
      <c r="E34" s="13" t="e">
        <f t="shared" si="17"/>
        <v>#DIV/0!</v>
      </c>
      <c r="F34" s="28" t="e">
        <f t="shared" si="18"/>
        <v>#DIV/0!</v>
      </c>
      <c r="G34" s="20"/>
      <c r="H34" s="48"/>
      <c r="I34" s="48">
        <v>9.5</v>
      </c>
      <c r="J34" s="10" t="e">
        <f t="shared" si="19"/>
        <v>#DIV/0!</v>
      </c>
      <c r="K34" s="38" t="e">
        <f t="shared" si="20"/>
        <v>#DIV/0!</v>
      </c>
      <c r="L34" s="26">
        <v>8</v>
      </c>
      <c r="M34" s="51">
        <v>1</v>
      </c>
      <c r="N34" s="51">
        <v>0.3</v>
      </c>
      <c r="O34" s="12"/>
      <c r="P34" s="30"/>
      <c r="Q34" s="76"/>
      <c r="R34" s="70"/>
      <c r="S34" s="70"/>
      <c r="T34" s="70" t="e">
        <f t="shared" si="21"/>
        <v>#DIV/0!</v>
      </c>
      <c r="U34" s="77" t="e">
        <f t="shared" si="22"/>
        <v>#DIV/0!</v>
      </c>
      <c r="V34" s="10">
        <f t="shared" si="23"/>
        <v>546</v>
      </c>
      <c r="W34" s="10">
        <f t="shared" si="23"/>
        <v>199.60000000000002</v>
      </c>
      <c r="X34" s="10">
        <f t="shared" si="23"/>
        <v>159.3</v>
      </c>
      <c r="Y34" s="12">
        <f t="shared" si="24"/>
        <v>29.17582417582418</v>
      </c>
      <c r="Z34" s="30">
        <f t="shared" si="25"/>
        <v>79.80961923847696</v>
      </c>
      <c r="AA34" s="12">
        <v>4235.9</v>
      </c>
      <c r="AB34" s="12">
        <v>1328.6</v>
      </c>
      <c r="AC34" s="12">
        <v>2321.7</v>
      </c>
      <c r="AD34" s="12">
        <f t="shared" si="26"/>
        <v>54.8100757808258</v>
      </c>
      <c r="AE34" s="24">
        <f t="shared" si="27"/>
        <v>174.7478548848412</v>
      </c>
      <c r="AF34" s="9">
        <f t="shared" si="28"/>
        <v>4781.9</v>
      </c>
      <c r="AG34" s="10">
        <f t="shared" si="28"/>
        <v>1528.1999999999998</v>
      </c>
      <c r="AH34" s="10">
        <f t="shared" si="28"/>
        <v>2481</v>
      </c>
      <c r="AI34" s="10">
        <f t="shared" si="29"/>
        <v>51.88314268387043</v>
      </c>
      <c r="AJ34" s="38">
        <f t="shared" si="30"/>
        <v>162.3478602277189</v>
      </c>
    </row>
    <row r="35" spans="1:36" ht="29.25" customHeight="1" thickBot="1">
      <c r="A35" s="59" t="s">
        <v>8</v>
      </c>
      <c r="B35" s="16"/>
      <c r="C35" s="85"/>
      <c r="D35" s="85"/>
      <c r="E35" s="13" t="e">
        <f t="shared" si="17"/>
        <v>#DIV/0!</v>
      </c>
      <c r="F35" s="28" t="e">
        <f t="shared" si="18"/>
        <v>#DIV/0!</v>
      </c>
      <c r="G35" s="19"/>
      <c r="H35" s="46"/>
      <c r="I35" s="46"/>
      <c r="J35" s="10" t="e">
        <f t="shared" si="19"/>
        <v>#DIV/0!</v>
      </c>
      <c r="K35" s="38" t="e">
        <f t="shared" si="20"/>
        <v>#DIV/0!</v>
      </c>
      <c r="L35" s="29">
        <v>8</v>
      </c>
      <c r="M35" s="52">
        <v>1</v>
      </c>
      <c r="N35" s="52">
        <v>1</v>
      </c>
      <c r="O35" s="13"/>
      <c r="P35" s="28"/>
      <c r="Q35" s="76"/>
      <c r="R35" s="70"/>
      <c r="S35" s="70"/>
      <c r="T35" s="70" t="e">
        <f t="shared" si="21"/>
        <v>#DIV/0!</v>
      </c>
      <c r="U35" s="77" t="e">
        <f t="shared" si="22"/>
        <v>#DIV/0!</v>
      </c>
      <c r="V35" s="10">
        <f t="shared" si="23"/>
        <v>540</v>
      </c>
      <c r="W35" s="10">
        <f t="shared" si="23"/>
        <v>114.7</v>
      </c>
      <c r="X35" s="10">
        <f t="shared" si="23"/>
        <v>59.1</v>
      </c>
      <c r="Y35" s="13">
        <f t="shared" si="24"/>
        <v>10.944444444444445</v>
      </c>
      <c r="Z35" s="28">
        <f t="shared" si="25"/>
        <v>51.52571926765475</v>
      </c>
      <c r="AA35" s="13">
        <v>3496</v>
      </c>
      <c r="AB35" s="13">
        <v>1403.8</v>
      </c>
      <c r="AC35" s="13">
        <v>1592.8</v>
      </c>
      <c r="AD35" s="13">
        <f t="shared" si="26"/>
        <v>45.56064073226544</v>
      </c>
      <c r="AE35" s="27">
        <f t="shared" si="27"/>
        <v>113.46345633281094</v>
      </c>
      <c r="AF35" s="9">
        <f t="shared" si="28"/>
        <v>4036</v>
      </c>
      <c r="AG35" s="10">
        <f t="shared" si="28"/>
        <v>1518.5</v>
      </c>
      <c r="AH35" s="10">
        <f t="shared" si="28"/>
        <v>1651.8999999999999</v>
      </c>
      <c r="AI35" s="10">
        <f t="shared" si="29"/>
        <v>40.92913776015857</v>
      </c>
      <c r="AJ35" s="38">
        <f t="shared" si="30"/>
        <v>108.78498518274611</v>
      </c>
    </row>
    <row r="36" spans="1:36" ht="24.75" customHeight="1" thickBot="1">
      <c r="A36" s="60" t="s">
        <v>9</v>
      </c>
      <c r="B36" s="16"/>
      <c r="C36" s="13"/>
      <c r="D36" s="13">
        <v>5</v>
      </c>
      <c r="E36" s="13" t="e">
        <f t="shared" si="17"/>
        <v>#DIV/0!</v>
      </c>
      <c r="F36" s="28" t="e">
        <f t="shared" si="18"/>
        <v>#DIV/0!</v>
      </c>
      <c r="G36" s="21"/>
      <c r="H36" s="57"/>
      <c r="I36" s="57">
        <v>29</v>
      </c>
      <c r="J36" s="10" t="e">
        <f t="shared" si="19"/>
        <v>#DIV/0!</v>
      </c>
      <c r="K36" s="38" t="e">
        <f t="shared" si="20"/>
        <v>#DIV/0!</v>
      </c>
      <c r="L36" s="33">
        <v>10</v>
      </c>
      <c r="M36" s="53">
        <v>2</v>
      </c>
      <c r="N36" s="53">
        <v>6</v>
      </c>
      <c r="O36" s="14"/>
      <c r="P36" s="32"/>
      <c r="Q36" s="76"/>
      <c r="R36" s="70"/>
      <c r="S36" s="70">
        <v>16.7</v>
      </c>
      <c r="T36" s="70" t="e">
        <f t="shared" si="21"/>
        <v>#DIV/0!</v>
      </c>
      <c r="U36" s="77" t="e">
        <f t="shared" si="22"/>
        <v>#DIV/0!</v>
      </c>
      <c r="V36" s="10">
        <f t="shared" si="23"/>
        <v>647</v>
      </c>
      <c r="W36" s="10">
        <f t="shared" si="23"/>
        <v>167.89999999999998</v>
      </c>
      <c r="X36" s="10">
        <f t="shared" si="23"/>
        <v>218.60000000000002</v>
      </c>
      <c r="Y36" s="14">
        <f t="shared" si="24"/>
        <v>33.78670788253478</v>
      </c>
      <c r="Z36" s="32">
        <f t="shared" si="25"/>
        <v>130.19654556283504</v>
      </c>
      <c r="AA36" s="14">
        <v>12331.4</v>
      </c>
      <c r="AB36" s="14">
        <v>901.4</v>
      </c>
      <c r="AC36" s="14">
        <v>4701.5</v>
      </c>
      <c r="AD36" s="13">
        <f t="shared" si="26"/>
        <v>38.126246817068626</v>
      </c>
      <c r="AE36" s="31">
        <f t="shared" si="27"/>
        <v>521.5775460394941</v>
      </c>
      <c r="AF36" s="9">
        <f t="shared" si="28"/>
        <v>12978.4</v>
      </c>
      <c r="AG36" s="10">
        <f t="shared" si="28"/>
        <v>1069.3</v>
      </c>
      <c r="AH36" s="10">
        <f t="shared" si="28"/>
        <v>4920.1</v>
      </c>
      <c r="AI36" s="10">
        <f t="shared" si="29"/>
        <v>37.909911853541274</v>
      </c>
      <c r="AJ36" s="38">
        <f t="shared" si="30"/>
        <v>460.12344524455256</v>
      </c>
    </row>
    <row r="37" spans="1:36" ht="27.75" customHeight="1" thickBot="1">
      <c r="A37" s="61" t="s">
        <v>15</v>
      </c>
      <c r="B37" s="44">
        <f>SUM(B28:B36)</f>
        <v>240</v>
      </c>
      <c r="C37" s="7">
        <v>10.1</v>
      </c>
      <c r="D37" s="7">
        <f>SUM(D28:D36)</f>
        <v>26</v>
      </c>
      <c r="E37" s="7">
        <f t="shared" si="17"/>
        <v>10.833333333333334</v>
      </c>
      <c r="F37" s="37">
        <f t="shared" si="18"/>
        <v>257.42574257425747</v>
      </c>
      <c r="G37" s="42">
        <f>SUM(G28:G36)</f>
        <v>0</v>
      </c>
      <c r="H37" s="57">
        <v>800</v>
      </c>
      <c r="I37" s="57">
        <f>SUM(I28:I36)</f>
        <v>2966.2999999999997</v>
      </c>
      <c r="J37" s="14" t="e">
        <f t="shared" si="19"/>
        <v>#DIV/0!</v>
      </c>
      <c r="K37" s="32">
        <f t="shared" si="20"/>
        <v>370.78749999999997</v>
      </c>
      <c r="L37" s="44">
        <f>SUM(L28:L36)</f>
        <v>98</v>
      </c>
      <c r="M37" s="54">
        <v>23.3</v>
      </c>
      <c r="N37" s="54">
        <f>SUM(N28:N36)</f>
        <v>27.400000000000002</v>
      </c>
      <c r="O37" s="7">
        <f>N37/L37%</f>
        <v>27.95918367346939</v>
      </c>
      <c r="P37" s="37">
        <f>N37/M37%</f>
        <v>117.59656652360515</v>
      </c>
      <c r="Q37" s="83">
        <f>SUM(Q28:Q36)</f>
        <v>0</v>
      </c>
      <c r="R37" s="70">
        <v>3.8</v>
      </c>
      <c r="S37" s="70">
        <f>SUM(S28:S36)</f>
        <v>17.8</v>
      </c>
      <c r="T37" s="70" t="e">
        <f t="shared" si="21"/>
        <v>#DIV/0!</v>
      </c>
      <c r="U37" s="77">
        <f t="shared" si="22"/>
        <v>468.42105263157896</v>
      </c>
      <c r="V37" s="42">
        <f>SUM(V28:V36)</f>
        <v>10434</v>
      </c>
      <c r="W37" s="43">
        <f>SUM(W28:W36)</f>
        <v>3380.7000000000003</v>
      </c>
      <c r="X37" s="14">
        <f>SUM(X28:X36)</f>
        <v>5903.700000000002</v>
      </c>
      <c r="Y37" s="7">
        <f t="shared" si="24"/>
        <v>56.58136860264521</v>
      </c>
      <c r="Z37" s="8">
        <f t="shared" si="25"/>
        <v>174.6295145975686</v>
      </c>
      <c r="AA37" s="44">
        <f>SUM(AA28:AA36)</f>
        <v>64305.1</v>
      </c>
      <c r="AB37" s="73">
        <f>SUM(AB28:AB36)</f>
        <v>21594.899999999998</v>
      </c>
      <c r="AC37" s="73">
        <f>SUM(AC28:AC36)</f>
        <v>19475.699999999997</v>
      </c>
      <c r="AD37" s="7">
        <f t="shared" si="26"/>
        <v>30.286400301064766</v>
      </c>
      <c r="AE37" s="8">
        <f t="shared" si="27"/>
        <v>90.18657182945972</v>
      </c>
      <c r="AF37" s="39">
        <f>SUM(AF28:AF36)</f>
        <v>74739.09999999999</v>
      </c>
      <c r="AG37" s="45">
        <f>SUM(AG28:AG36)</f>
        <v>24975.600000000002</v>
      </c>
      <c r="AH37" s="7">
        <f>SUM(AH28:AH36)</f>
        <v>25379.4</v>
      </c>
      <c r="AI37" s="7">
        <f t="shared" si="29"/>
        <v>33.95732621880649</v>
      </c>
      <c r="AJ37" s="8">
        <f t="shared" si="30"/>
        <v>101.61677797530389</v>
      </c>
    </row>
    <row r="38" spans="1:36" ht="24" customHeight="1" thickBot="1">
      <c r="A38" s="62" t="s">
        <v>16</v>
      </c>
      <c r="B38" s="19">
        <f>B39-B37</f>
        <v>650</v>
      </c>
      <c r="C38" s="19">
        <v>496</v>
      </c>
      <c r="D38" s="19">
        <f>D39-D37</f>
        <v>282.8</v>
      </c>
      <c r="E38" s="13">
        <f t="shared" si="17"/>
        <v>43.50769230769231</v>
      </c>
      <c r="F38" s="28">
        <f t="shared" si="18"/>
        <v>57.016129032258064</v>
      </c>
      <c r="G38" s="19">
        <f>G39-G37</f>
        <v>200</v>
      </c>
      <c r="H38" s="46">
        <v>880.0999999999999</v>
      </c>
      <c r="I38" s="46">
        <f>I39-I37</f>
        <v>342.2000000000003</v>
      </c>
      <c r="J38" s="13">
        <f t="shared" si="19"/>
        <v>171.10000000000014</v>
      </c>
      <c r="K38" s="28">
        <f t="shared" si="20"/>
        <v>38.88194523349623</v>
      </c>
      <c r="L38" s="18">
        <f>L39-L37</f>
        <v>209</v>
      </c>
      <c r="M38" s="55">
        <v>158.7</v>
      </c>
      <c r="N38" s="55">
        <f>N39-N37</f>
        <v>67.89999999999999</v>
      </c>
      <c r="O38" s="7">
        <f>N38/L38%</f>
        <v>32.48803827751196</v>
      </c>
      <c r="P38" s="37">
        <f>N38/M38%</f>
        <v>42.78512917454316</v>
      </c>
      <c r="Q38" s="72">
        <f>Q39-Q37</f>
        <v>0</v>
      </c>
      <c r="R38" s="72">
        <v>-10.5</v>
      </c>
      <c r="S38" s="72">
        <f>S39-S37</f>
        <v>0</v>
      </c>
      <c r="T38" s="70" t="e">
        <f>S38/Q38%</f>
        <v>#DIV/0!</v>
      </c>
      <c r="U38" s="77">
        <f>S38/R38%</f>
        <v>0</v>
      </c>
      <c r="V38" s="35">
        <f>V39-V37</f>
        <v>136482</v>
      </c>
      <c r="W38" s="17">
        <f>W39-W37</f>
        <v>42001.700000000004</v>
      </c>
      <c r="X38" s="17">
        <f>X39-X37</f>
        <v>40157.99999999999</v>
      </c>
      <c r="Y38" s="17">
        <f>X38/V38%</f>
        <v>29.423660262891804</v>
      </c>
      <c r="Z38" s="25">
        <f>X38/W38%</f>
        <v>95.61041576888552</v>
      </c>
      <c r="AA38" s="35">
        <v>545351.2</v>
      </c>
      <c r="AB38" s="69">
        <v>208558.1</v>
      </c>
      <c r="AC38" s="69">
        <v>168514.2</v>
      </c>
      <c r="AD38" s="17">
        <f>AC38/AA38%</f>
        <v>30.900124543596863</v>
      </c>
      <c r="AE38" s="25">
        <f>AC38/AB38%</f>
        <v>80.79964288128824</v>
      </c>
      <c r="AF38" s="17">
        <f>AF39-AF37</f>
        <v>681833.2000000001</v>
      </c>
      <c r="AG38" s="17">
        <f>AG39-AG37</f>
        <v>250559.80000000002</v>
      </c>
      <c r="AH38" s="17">
        <f>AC38+X38</f>
        <v>208672.2</v>
      </c>
      <c r="AI38" s="17">
        <f>AH38/AF38%</f>
        <v>30.60458188307639</v>
      </c>
      <c r="AJ38" s="25">
        <f>AH38/AG38%</f>
        <v>83.28239406321366</v>
      </c>
    </row>
    <row r="39" spans="1:36" ht="27" customHeight="1" thickBot="1">
      <c r="A39" s="59" t="s">
        <v>0</v>
      </c>
      <c r="B39" s="19">
        <v>890</v>
      </c>
      <c r="C39" s="13">
        <v>506.1</v>
      </c>
      <c r="D39" s="13">
        <v>308.8</v>
      </c>
      <c r="E39" s="13">
        <f t="shared" si="17"/>
        <v>34.69662921348315</v>
      </c>
      <c r="F39" s="28">
        <f t="shared" si="18"/>
        <v>61.01560956332741</v>
      </c>
      <c r="G39" s="19">
        <v>200</v>
      </c>
      <c r="H39" s="46">
        <v>1680.1</v>
      </c>
      <c r="I39" s="46">
        <v>3308.5</v>
      </c>
      <c r="J39" s="13">
        <f>I39/G39%</f>
        <v>1654.25</v>
      </c>
      <c r="K39" s="28">
        <f>I39/H39%</f>
        <v>196.92280221415393</v>
      </c>
      <c r="L39" s="19">
        <v>307</v>
      </c>
      <c r="M39" s="56">
        <v>182</v>
      </c>
      <c r="N39" s="56">
        <v>95.3</v>
      </c>
      <c r="O39" s="13">
        <f>N39/L39%</f>
        <v>31.042345276872965</v>
      </c>
      <c r="P39" s="28">
        <f>N39/M39%</f>
        <v>52.36263736263736</v>
      </c>
      <c r="Q39" s="72"/>
      <c r="R39" s="72">
        <v>-6.7</v>
      </c>
      <c r="S39" s="72">
        <v>17.8</v>
      </c>
      <c r="T39" s="70" t="e">
        <f>S39/Q39%</f>
        <v>#DIV/0!</v>
      </c>
      <c r="U39" s="77">
        <f>S39/R39%</f>
        <v>-265.67164179104475</v>
      </c>
      <c r="V39" s="10">
        <v>146916</v>
      </c>
      <c r="W39" s="74">
        <v>45382.4</v>
      </c>
      <c r="X39" s="74">
        <v>46061.7</v>
      </c>
      <c r="Y39" s="13">
        <f>X39/V39%</f>
        <v>31.35240545617904</v>
      </c>
      <c r="Z39" s="13">
        <f>X39/W39%</f>
        <v>101.49683577774643</v>
      </c>
      <c r="AA39" s="13">
        <v>609656.3</v>
      </c>
      <c r="AB39" s="70">
        <f>AB37+AB38</f>
        <v>230153</v>
      </c>
      <c r="AC39" s="70">
        <f>AC37+AC38</f>
        <v>187989.90000000002</v>
      </c>
      <c r="AD39" s="13">
        <f>AC39/AA39%</f>
        <v>30.835390366670534</v>
      </c>
      <c r="AE39" s="13">
        <f>AC39/AB39%</f>
        <v>81.68040390522826</v>
      </c>
      <c r="AF39" s="11">
        <f>V39+AA39</f>
        <v>756572.3</v>
      </c>
      <c r="AG39" s="13">
        <f>W39+AB39</f>
        <v>275535.4</v>
      </c>
      <c r="AH39" s="13">
        <f>X39+AC39</f>
        <v>234051.60000000003</v>
      </c>
      <c r="AI39" s="13">
        <f>AH39/AF39%</f>
        <v>30.935787630607148</v>
      </c>
      <c r="AJ39" s="13">
        <f>AH39/AG39%</f>
        <v>84.94429390923997</v>
      </c>
    </row>
  </sheetData>
  <sheetProtection/>
  <mergeCells count="87">
    <mergeCell ref="G2:AG2"/>
    <mergeCell ref="A4:A8"/>
    <mergeCell ref="B4:F5"/>
    <mergeCell ref="G4:K5"/>
    <mergeCell ref="L4:P5"/>
    <mergeCell ref="Q4:U5"/>
    <mergeCell ref="V4:Z5"/>
    <mergeCell ref="AA4:AE5"/>
    <mergeCell ref="AF4:AJ5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23:A27"/>
    <mergeCell ref="B23:F24"/>
    <mergeCell ref="G23:K24"/>
    <mergeCell ref="L23:P24"/>
    <mergeCell ref="Q23:U24"/>
    <mergeCell ref="V23:Z24"/>
    <mergeCell ref="AA23:AE24"/>
    <mergeCell ref="AF23:AJ24"/>
    <mergeCell ref="B25:B27"/>
    <mergeCell ref="C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H25:AH27"/>
    <mergeCell ref="AI25:AI27"/>
    <mergeCell ref="AJ25:AJ27"/>
    <mergeCell ref="AB25:AB27"/>
    <mergeCell ref="AC25:AC27"/>
    <mergeCell ref="AD25:AD27"/>
    <mergeCell ref="AE25:AE27"/>
    <mergeCell ref="AF25:AF27"/>
    <mergeCell ref="AG25:AG27"/>
  </mergeCells>
  <printOptions/>
  <pageMargins left="0" right="0" top="0" bottom="0" header="0.31496062992125984" footer="0.31496062992125984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LIALIA</dc:creator>
  <cp:keywords/>
  <dc:description/>
  <cp:lastModifiedBy>User</cp:lastModifiedBy>
  <cp:lastPrinted>2023-05-03T05:51:20Z</cp:lastPrinted>
  <dcterms:created xsi:type="dcterms:W3CDTF">2002-08-26T11:10:25Z</dcterms:created>
  <dcterms:modified xsi:type="dcterms:W3CDTF">2023-05-03T06:40:42Z</dcterms:modified>
  <cp:category/>
  <cp:version/>
  <cp:contentType/>
  <cp:contentStatus/>
</cp:coreProperties>
</file>