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707" activeTab="0"/>
  </bookViews>
  <sheets>
    <sheet name="Прогноз2019г." sheetId="1" r:id="rId1"/>
    <sheet name="01.02.2020" sheetId="2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  <sheet name="01.09.2020" sheetId="9" r:id="rId9"/>
    <sheet name="01.10.2020" sheetId="10" r:id="rId10"/>
  </sheets>
  <definedNames/>
  <calcPr fullCalcOnLoad="1"/>
</workbook>
</file>

<file path=xl/sharedStrings.xml><?xml version="1.0" encoding="utf-8"?>
<sst xmlns="http://schemas.openxmlformats.org/spreadsheetml/2006/main" count="497" uniqueCount="119">
  <si>
    <t>Всего</t>
  </si>
  <si>
    <t>Абзаевский с\с</t>
  </si>
  <si>
    <t>Арслановский с\с</t>
  </si>
  <si>
    <t>В-Кигинский с\с</t>
  </si>
  <si>
    <t>Душамбековский с/с</t>
  </si>
  <si>
    <t>Еланлинский с/с</t>
  </si>
  <si>
    <t>Ибраевский с/с</t>
  </si>
  <si>
    <t>Кандаковский с/с</t>
  </si>
  <si>
    <t>Леузинский с/с</t>
  </si>
  <si>
    <t>Н-Кигинский с/с</t>
  </si>
  <si>
    <t>Налог на имущество физических лиц \1060103010\\0000\110\</t>
  </si>
  <si>
    <t>Прочие неналоговые доходы \1170505010\\0000\180\</t>
  </si>
  <si>
    <t>Наименование сельских поселений муниципального района Кигинский район</t>
  </si>
  <si>
    <t>Налог на доходы физических лиц              \1010202101\\0000\110\</t>
  </si>
  <si>
    <t>(тыс.руб.)</t>
  </si>
  <si>
    <t>Сельскохозяйственный налог \1050300001\\0000\110\</t>
  </si>
  <si>
    <t>%% к годовому плану</t>
  </si>
  <si>
    <t>Всего СП</t>
  </si>
  <si>
    <t>муниципальный район</t>
  </si>
  <si>
    <t>Итого собственных доходов</t>
  </si>
  <si>
    <t>Всего доходов</t>
  </si>
  <si>
    <t xml:space="preserve">Арендная плата за землю \1110501010\\0000\120\  </t>
  </si>
  <si>
    <t>Госпошлина    1080402001\0000\110</t>
  </si>
  <si>
    <t>Доходы от реализации имущества  \114020331\\0000\120 доходы от продажи зем. участков  \1140602610\0000\430</t>
  </si>
  <si>
    <t>Безвозмездные поступления                \2020101010\\0000\150\                \2020101010\\0000\151\</t>
  </si>
  <si>
    <t>код бюджетной классификации</t>
  </si>
  <si>
    <t xml:space="preserve">       наименование дохода</t>
  </si>
  <si>
    <t>СП Абзаевский</t>
  </si>
  <si>
    <t>СП Арслановский</t>
  </si>
  <si>
    <t>СП В-Кигинский</t>
  </si>
  <si>
    <t>СП Душанбековский</t>
  </si>
  <si>
    <t>СП Еланлинский</t>
  </si>
  <si>
    <t>СП Ибраевский</t>
  </si>
  <si>
    <t>СП Кандаковский</t>
  </si>
  <si>
    <t>СП Леузинский</t>
  </si>
  <si>
    <t>СП Н-Кигинский</t>
  </si>
  <si>
    <t>10102010010000110</t>
  </si>
  <si>
    <t>Налог на доходы физических лиц</t>
  </si>
  <si>
    <t>10503010010000110</t>
  </si>
  <si>
    <t>Единый сельскохозяйственный налог</t>
  </si>
  <si>
    <t>10601030100000110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</si>
  <si>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</si>
  <si>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Земельный налог   ВСЕГО</t>
  </si>
  <si>
    <t>10804020010000110</t>
  </si>
  <si>
    <t>Итого по налоговым доходам</t>
  </si>
  <si>
    <t>11100000000000000</t>
  </si>
  <si>
    <t>Доходы от использования имущества, находящегося в гос.и муницип.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</si>
  <si>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</si>
  <si>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</si>
  <si>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11705050100000180</t>
  </si>
  <si>
    <t>Итого по неналоговым доходам</t>
  </si>
  <si>
    <t>Итого  налоговых и неналоговых доходов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</si>
  <si>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</si>
  <si>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безвозмездных поступлений</t>
  </si>
  <si>
    <t>Прочие  доходы от оказания платных услуг\1130305010\\0000\130\            \11651040020000\140 штрафы</t>
  </si>
  <si>
    <t>11651040020000140</t>
  </si>
  <si>
    <t>11301995100000130</t>
  </si>
  <si>
    <t>Доходы от сдачи имущества в аренду \1110503510\\0000\120\    111050751\0000\120</t>
  </si>
  <si>
    <t>10606033100000110</t>
  </si>
  <si>
    <t>Земельный налог с организаций обладающих земельным участком, расположенным в границах сельских поселений</t>
  </si>
  <si>
    <t>10606043100000110</t>
  </si>
  <si>
    <t>Земельный налог, с физических лиц обладающих земельным участком, расположенным в границах сельских поселений</t>
  </si>
  <si>
    <t>11105075100000120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</si>
  <si>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</si>
  <si>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Прочие доходы от оказания платных услуг (работ) получателями средств бюджетов сельских поселений 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</si>
  <si>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</si>
  <si>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Прочие неналоговые доходы бюджетов сельсктх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</si>
  <si>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</si>
  <si>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 сельских поселений</t>
  </si>
  <si>
    <t>2021500110 0000 151</t>
  </si>
  <si>
    <t>20215002100000151</t>
  </si>
  <si>
    <t>20235118050000151</t>
  </si>
  <si>
    <t>20249999057404151</t>
  </si>
  <si>
    <t>Прочие межбюджетные трансферты, передаваемые бюджетам муниципальных районов</t>
  </si>
  <si>
    <t>11105025100000000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</si>
  <si>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</si>
  <si>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11633050100000140</t>
  </si>
  <si>
    <t>Всего доходов за 2019 год</t>
  </si>
  <si>
    <t>Земельный налог     с физических лиц                             \1060604310\\0000\110\</t>
  </si>
  <si>
    <t xml:space="preserve">Земельный налог    с организаций                              \1060601310\\0000\110\                               </t>
  </si>
  <si>
    <t>Государственная пошлина за совершение нотариальных действий должностными лицами органов местного самоуправления, вполномоченными в соответствии с законодательными актами РФ  на совершение нотариальных действий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</si>
  <si>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</si>
  <si>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Исполнение бюджета сельских поселений по доходам на 1 февраля  2020 года</t>
  </si>
  <si>
    <t>Уточненный план на 2020год</t>
  </si>
  <si>
    <t>Исполнено на 01.02.  2019</t>
  </si>
  <si>
    <t>Исполнено на 1.02.  2020</t>
  </si>
  <si>
    <t>% исп. по сравнению с 1.02.19</t>
  </si>
  <si>
    <t>Исполнение бюджета сельских поселений по доходам на 1 марта  2020 года</t>
  </si>
  <si>
    <t>Исполнено на 01.03.  2019</t>
  </si>
  <si>
    <t>Исполнено на 1.03.  2020</t>
  </si>
  <si>
    <t>Исполнение бюджета сельских поселений по доходам на 1 апреля  2020 года</t>
  </si>
  <si>
    <t>Исполнено на 01.04.  2019</t>
  </si>
  <si>
    <t>Исполнено на 1.04.  2020</t>
  </si>
  <si>
    <t>% исп. по сравнению с 1.04.19</t>
  </si>
  <si>
    <t>% исп. по сравнению с 1.03.19</t>
  </si>
  <si>
    <t>Исполнено на 01.05.  2019</t>
  </si>
  <si>
    <t>Исполнено на 1.05.  2020</t>
  </si>
  <si>
    <t>% исп. по сравнению с 1.05.19</t>
  </si>
  <si>
    <t>Исполнение бюджета сельских поселений по доходам на 1 мая  2020 года</t>
  </si>
  <si>
    <t>Исполнение бюджета сельских поселений по доходам на 1 июня 2020 года</t>
  </si>
  <si>
    <t>Исполнено на 01.06.  2019</t>
  </si>
  <si>
    <t>Исполнено на 1.06.  2020</t>
  </si>
  <si>
    <t>Исполнение бюджета сельских поселений по доходам на 1 июля 2020 года</t>
  </si>
  <si>
    <t>Исполнено на 01.07.  2019</t>
  </si>
  <si>
    <t>Исполнено на 1.07.  2020</t>
  </si>
  <si>
    <t>% исп. по сравнению с 1.07.19</t>
  </si>
  <si>
    <t>% исп. по сравнению с 1.06.19</t>
  </si>
  <si>
    <t>Исполнение бюджета сельских поселений по доходам на 1 августа 2020 года</t>
  </si>
  <si>
    <t>Исполнено на 01.08.  2019</t>
  </si>
  <si>
    <t>Исполнено на 1.08.  2020</t>
  </si>
  <si>
    <t>% исп. по сравнению с 1.08.19</t>
  </si>
  <si>
    <t>Исполнено на 01.09.  2019</t>
  </si>
  <si>
    <t>Исполнено на 1.09.  2020</t>
  </si>
  <si>
    <t>% исп. по сравнению с 1.09.19</t>
  </si>
  <si>
    <t>Исполнение бюджета сельских поселений по доходам на 1 сентября 2020 года</t>
  </si>
  <si>
    <t>Исполнение бюджета сельских поселений по доходам на 1 октября 2020 года</t>
  </si>
  <si>
    <t>Исполнено на 01.10.  2019</t>
  </si>
  <si>
    <t>Исполнено на 1.10.  2020</t>
  </si>
  <si>
    <t>% исп. по сравнению с 1.10.19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</si>
</sst>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0.0000"/>
    <numFmt numFmtId="182" formatCode="0.0"/>
    <numFmt numFmtId="183" formatCode="#,##0.0"/>
    <numFmt numFmtId="184" formatCode="#&quot; &quot;##0.0"/>
    <numFmt numFmtId="185" formatCode="#,##0.0&quot;р.&quot;"/>
    <numFmt numFmtId="186" formatCode="#,##0.0_р_."/>
    <numFmt numFmtId="187" formatCode="#,##0.0\ _₽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1" fillId="0" borderId="14" xfId="0" applyNumberFormat="1" applyFont="1" applyBorder="1" applyAlignment="1">
      <alignment/>
    </xf>
    <xf numFmtId="183" fontId="1" fillId="0" borderId="15" xfId="0" applyNumberFormat="1" applyFont="1" applyBorder="1" applyAlignment="1">
      <alignment/>
    </xf>
    <xf numFmtId="183" fontId="1" fillId="0" borderId="14" xfId="0" applyNumberFormat="1" applyFont="1" applyFill="1" applyBorder="1" applyAlignment="1">
      <alignment/>
    </xf>
    <xf numFmtId="183" fontId="1" fillId="0" borderId="16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" fillId="0" borderId="17" xfId="0" applyNumberFormat="1" applyFont="1" applyFill="1" applyBorder="1" applyAlignment="1">
      <alignment/>
    </xf>
    <xf numFmtId="183" fontId="1" fillId="0" borderId="18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183" fontId="1" fillId="0" borderId="20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21" xfId="0" applyNumberFormat="1" applyFont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4" xfId="0" applyNumberFormat="1" applyFont="1" applyFill="1" applyBorder="1" applyAlignment="1">
      <alignment/>
    </xf>
    <xf numFmtId="183" fontId="1" fillId="0" borderId="25" xfId="0" applyNumberFormat="1" applyFont="1" applyFill="1" applyBorder="1" applyAlignment="1">
      <alignment/>
    </xf>
    <xf numFmtId="183" fontId="2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1" fillId="0" borderId="26" xfId="0" applyNumberFormat="1" applyFont="1" applyFill="1" applyBorder="1" applyAlignment="1">
      <alignment/>
    </xf>
    <xf numFmtId="183" fontId="1" fillId="0" borderId="27" xfId="0" applyNumberFormat="1" applyFont="1" applyFill="1" applyBorder="1" applyAlignment="1">
      <alignment/>
    </xf>
    <xf numFmtId="183" fontId="1" fillId="0" borderId="28" xfId="0" applyNumberFormat="1" applyFont="1" applyFill="1" applyBorder="1" applyAlignment="1">
      <alignment/>
    </xf>
    <xf numFmtId="183" fontId="1" fillId="0" borderId="29" xfId="0" applyNumberFormat="1" applyFont="1" applyFill="1" applyBorder="1" applyAlignment="1">
      <alignment/>
    </xf>
    <xf numFmtId="183" fontId="1" fillId="0" borderId="30" xfId="0" applyNumberFormat="1" applyFont="1" applyFill="1" applyBorder="1" applyAlignment="1">
      <alignment/>
    </xf>
    <xf numFmtId="183" fontId="1" fillId="0" borderId="31" xfId="0" applyNumberFormat="1" applyFont="1" applyFill="1" applyBorder="1" applyAlignment="1">
      <alignment/>
    </xf>
    <xf numFmtId="183" fontId="1" fillId="0" borderId="32" xfId="0" applyNumberFormat="1" applyFont="1" applyFill="1" applyBorder="1" applyAlignment="1">
      <alignment/>
    </xf>
    <xf numFmtId="183" fontId="1" fillId="0" borderId="33" xfId="0" applyNumberFormat="1" applyFont="1" applyFill="1" applyBorder="1" applyAlignment="1">
      <alignment/>
    </xf>
    <xf numFmtId="183" fontId="1" fillId="0" borderId="34" xfId="0" applyNumberFormat="1" applyFont="1" applyFill="1" applyBorder="1" applyAlignment="1">
      <alignment/>
    </xf>
    <xf numFmtId="183" fontId="1" fillId="0" borderId="35" xfId="0" applyNumberFormat="1" applyFont="1" applyFill="1" applyBorder="1" applyAlignment="1">
      <alignment/>
    </xf>
    <xf numFmtId="183" fontId="1" fillId="0" borderId="36" xfId="0" applyNumberFormat="1" applyFont="1" applyFill="1" applyBorder="1" applyAlignment="1">
      <alignment/>
    </xf>
    <xf numFmtId="183" fontId="1" fillId="0" borderId="37" xfId="0" applyNumberFormat="1" applyFont="1" applyFill="1" applyBorder="1" applyAlignment="1">
      <alignment/>
    </xf>
    <xf numFmtId="183" fontId="1" fillId="0" borderId="38" xfId="0" applyNumberFormat="1" applyFont="1" applyFill="1" applyBorder="1" applyAlignment="1">
      <alignment/>
    </xf>
    <xf numFmtId="183" fontId="1" fillId="0" borderId="39" xfId="0" applyNumberFormat="1" applyFont="1" applyFill="1" applyBorder="1" applyAlignment="1">
      <alignment/>
    </xf>
    <xf numFmtId="183" fontId="1" fillId="0" borderId="40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1" fillId="0" borderId="41" xfId="0" applyNumberFormat="1" applyFont="1" applyFill="1" applyBorder="1" applyAlignment="1">
      <alignment/>
    </xf>
    <xf numFmtId="183" fontId="1" fillId="0" borderId="42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183" fontId="2" fillId="0" borderId="25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183" fontId="3" fillId="0" borderId="4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justify" wrapText="1"/>
    </xf>
    <xf numFmtId="1" fontId="8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justify" wrapText="1"/>
    </xf>
    <xf numFmtId="49" fontId="9" fillId="0" borderId="10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 wrapText="1"/>
    </xf>
    <xf numFmtId="182" fontId="1" fillId="0" borderId="22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1" fillId="0" borderId="18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182" fontId="1" fillId="0" borderId="21" xfId="0" applyNumberFormat="1" applyFont="1" applyFill="1" applyBorder="1" applyAlignment="1">
      <alignment/>
    </xf>
    <xf numFmtId="182" fontId="1" fillId="0" borderId="48" xfId="0" applyNumberFormat="1" applyFont="1" applyBorder="1" applyAlignment="1">
      <alignment horizontal="right"/>
    </xf>
    <xf numFmtId="182" fontId="1" fillId="0" borderId="20" xfId="0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 wrapText="1"/>
    </xf>
    <xf numFmtId="183" fontId="1" fillId="0" borderId="48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2" fontId="1" fillId="0" borderId="21" xfId="0" applyNumberFormat="1" applyFont="1" applyBorder="1" applyAlignment="1">
      <alignment/>
    </xf>
    <xf numFmtId="182" fontId="1" fillId="0" borderId="30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29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right" wrapText="1"/>
    </xf>
    <xf numFmtId="182" fontId="1" fillId="0" borderId="15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3" xfId="0" applyNumberFormat="1" applyFont="1" applyBorder="1" applyAlignment="1">
      <alignment/>
    </xf>
    <xf numFmtId="182" fontId="2" fillId="0" borderId="21" xfId="0" applyNumberFormat="1" applyFont="1" applyFill="1" applyBorder="1" applyAlignment="1">
      <alignment/>
    </xf>
    <xf numFmtId="182" fontId="2" fillId="0" borderId="49" xfId="0" applyNumberFormat="1" applyFont="1" applyBorder="1" applyAlignment="1">
      <alignment horizontal="right" wrapText="1"/>
    </xf>
    <xf numFmtId="182" fontId="8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wrapText="1"/>
    </xf>
    <xf numFmtId="183" fontId="1" fillId="0" borderId="19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2" fontId="9" fillId="0" borderId="10" xfId="0" applyNumberFormat="1" applyFont="1" applyFill="1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875" style="0" customWidth="1"/>
    <col min="2" max="2" width="18.50390625" style="0" customWidth="1"/>
    <col min="3" max="3" width="29.50390625" style="0" customWidth="1"/>
    <col min="4" max="4" width="8.875" style="0" customWidth="1"/>
    <col min="5" max="5" width="9.50390625" style="0" bestFit="1" customWidth="1"/>
    <col min="6" max="6" width="7.50390625" style="0" customWidth="1"/>
    <col min="7" max="7" width="8.125" style="0" customWidth="1"/>
    <col min="8" max="8" width="7.875" style="0" customWidth="1"/>
    <col min="9" max="9" width="8.125" style="0" customWidth="1"/>
    <col min="10" max="10" width="7.875" style="0" customWidth="1"/>
    <col min="11" max="11" width="8.50390625" style="0" customWidth="1"/>
    <col min="12" max="12" width="7.625" style="0" customWidth="1"/>
    <col min="13" max="13" width="7.50390625" style="0" customWidth="1"/>
    <col min="14" max="14" width="8.625" style="0" customWidth="1"/>
    <col min="15" max="15" width="8.375" style="0" customWidth="1"/>
    <col min="16" max="16" width="7.50390625" style="0" customWidth="1"/>
    <col min="17" max="17" width="8.875" style="0" customWidth="1"/>
    <col min="18" max="18" width="8.375" style="0" customWidth="1"/>
    <col min="19" max="19" width="7.375" style="0" customWidth="1"/>
    <col min="20" max="20" width="7.875" style="0" customWidth="1"/>
    <col min="21" max="21" width="8.50390625" style="0" customWidth="1"/>
    <col min="22" max="22" width="8.125" style="0" customWidth="1"/>
    <col min="23" max="23" width="8.50390625" style="0" customWidth="1"/>
    <col min="24" max="25" width="7.50390625" style="0" customWidth="1"/>
    <col min="26" max="26" width="7.875" style="0" customWidth="1"/>
    <col min="27" max="27" width="8.00390625" style="0" customWidth="1"/>
    <col min="28" max="28" width="7.875" style="0" customWidth="1"/>
    <col min="29" max="29" width="7.625" style="0" customWidth="1"/>
    <col min="30" max="30" width="7.375" style="0" customWidth="1"/>
    <col min="31" max="32" width="7.50390625" style="0" customWidth="1"/>
    <col min="33" max="33" width="7.00390625" style="0" customWidth="1"/>
  </cols>
  <sheetData>
    <row r="1" ht="12.75">
      <c r="A1" s="71"/>
    </row>
    <row r="2" spans="1:33" ht="18" customHeight="1">
      <c r="A2" s="72"/>
      <c r="B2" s="72"/>
      <c r="C2" s="72"/>
      <c r="D2" s="123">
        <v>2019</v>
      </c>
      <c r="E2" s="124"/>
      <c r="F2" s="124"/>
      <c r="G2" s="124"/>
      <c r="H2" s="124"/>
      <c r="I2" s="124"/>
      <c r="J2" s="124"/>
      <c r="K2" s="124"/>
      <c r="L2" s="124"/>
      <c r="M2" s="125"/>
      <c r="N2" s="123">
        <v>2020</v>
      </c>
      <c r="O2" s="124"/>
      <c r="P2" s="124"/>
      <c r="Q2" s="124"/>
      <c r="R2" s="124"/>
      <c r="S2" s="124"/>
      <c r="T2" s="124"/>
      <c r="U2" s="124"/>
      <c r="V2" s="124"/>
      <c r="W2" s="125"/>
      <c r="X2" s="123">
        <v>2021</v>
      </c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60">
      <c r="A3" s="123" t="s">
        <v>25</v>
      </c>
      <c r="B3" s="125"/>
      <c r="C3" s="73" t="s">
        <v>26</v>
      </c>
      <c r="D3" s="74" t="s">
        <v>0</v>
      </c>
      <c r="E3" s="75" t="s">
        <v>27</v>
      </c>
      <c r="F3" s="75" t="s">
        <v>28</v>
      </c>
      <c r="G3" s="75" t="s">
        <v>29</v>
      </c>
      <c r="H3" s="75" t="s">
        <v>30</v>
      </c>
      <c r="I3" s="75" t="s">
        <v>31</v>
      </c>
      <c r="J3" s="75" t="s">
        <v>32</v>
      </c>
      <c r="K3" s="75" t="s">
        <v>33</v>
      </c>
      <c r="L3" s="75" t="s">
        <v>34</v>
      </c>
      <c r="M3" s="75" t="s">
        <v>35</v>
      </c>
      <c r="N3" s="76" t="s">
        <v>0</v>
      </c>
      <c r="O3" s="75" t="s">
        <v>27</v>
      </c>
      <c r="P3" s="75" t="s">
        <v>28</v>
      </c>
      <c r="Q3" s="75" t="s">
        <v>29</v>
      </c>
      <c r="R3" s="75" t="s">
        <v>30</v>
      </c>
      <c r="S3" s="75" t="s">
        <v>31</v>
      </c>
      <c r="T3" s="75" t="s">
        <v>32</v>
      </c>
      <c r="U3" s="75" t="s">
        <v>33</v>
      </c>
      <c r="V3" s="75" t="s">
        <v>34</v>
      </c>
      <c r="W3" s="75" t="s">
        <v>35</v>
      </c>
      <c r="X3" s="77" t="s">
        <v>0</v>
      </c>
      <c r="Y3" s="75" t="s">
        <v>27</v>
      </c>
      <c r="Z3" s="75" t="s">
        <v>28</v>
      </c>
      <c r="AA3" s="75" t="s">
        <v>29</v>
      </c>
      <c r="AB3" s="75" t="s">
        <v>30</v>
      </c>
      <c r="AC3" s="75" t="s">
        <v>31</v>
      </c>
      <c r="AD3" s="75" t="s">
        <v>32</v>
      </c>
      <c r="AE3" s="75" t="s">
        <v>33</v>
      </c>
      <c r="AF3" s="75" t="s">
        <v>34</v>
      </c>
      <c r="AG3" s="75" t="s">
        <v>35</v>
      </c>
    </row>
    <row r="4" spans="1:34" ht="15.75" customHeight="1">
      <c r="A4" s="78">
        <v>182</v>
      </c>
      <c r="B4" s="79" t="s">
        <v>36</v>
      </c>
      <c r="C4" s="80" t="s">
        <v>37</v>
      </c>
      <c r="D4" s="81">
        <f>E4+F4+G4+H4+I4+J4+K4+L4+M4</f>
        <v>1500</v>
      </c>
      <c r="E4" s="82">
        <v>22</v>
      </c>
      <c r="F4" s="82">
        <v>31</v>
      </c>
      <c r="G4" s="82">
        <v>1290</v>
      </c>
      <c r="H4" s="82">
        <v>6</v>
      </c>
      <c r="I4" s="82">
        <v>45</v>
      </c>
      <c r="J4" s="82">
        <v>40</v>
      </c>
      <c r="K4" s="82">
        <v>6</v>
      </c>
      <c r="L4" s="82">
        <v>25</v>
      </c>
      <c r="M4" s="82">
        <v>35</v>
      </c>
      <c r="N4" s="81">
        <f aca="true" t="shared" si="0" ref="N4:N10">O4+P4+Q4+R4+S4+T4+U4+V4+W4</f>
        <v>1600</v>
      </c>
      <c r="O4" s="82">
        <v>22</v>
      </c>
      <c r="P4" s="82">
        <v>31</v>
      </c>
      <c r="Q4" s="97">
        <v>1390</v>
      </c>
      <c r="R4" s="82">
        <v>6</v>
      </c>
      <c r="S4" s="82">
        <v>45</v>
      </c>
      <c r="T4" s="82">
        <v>40</v>
      </c>
      <c r="U4" s="82">
        <v>6</v>
      </c>
      <c r="V4" s="82">
        <v>25</v>
      </c>
      <c r="W4" s="82">
        <v>35</v>
      </c>
      <c r="X4" s="81">
        <f aca="true" t="shared" si="1" ref="X4:X10">Y4+Z4+AA4+AB4+AC4+AD4+AE4+AF4+AG4</f>
        <v>1700</v>
      </c>
      <c r="Y4" s="82">
        <v>22</v>
      </c>
      <c r="Z4" s="82">
        <v>31</v>
      </c>
      <c r="AA4" s="82">
        <v>1490</v>
      </c>
      <c r="AB4" s="82">
        <v>6</v>
      </c>
      <c r="AC4" s="82">
        <v>45</v>
      </c>
      <c r="AD4" s="82">
        <v>40</v>
      </c>
      <c r="AE4" s="97">
        <v>6</v>
      </c>
      <c r="AF4" s="97">
        <v>25</v>
      </c>
      <c r="AG4" s="97">
        <v>35</v>
      </c>
      <c r="AH4" s="43"/>
    </row>
    <row r="5" spans="1:34" ht="15.75" customHeight="1">
      <c r="A5" s="78">
        <v>182</v>
      </c>
      <c r="B5" s="79" t="s">
        <v>38</v>
      </c>
      <c r="C5" s="80" t="s">
        <v>39</v>
      </c>
      <c r="D5" s="81">
        <f>E5+F5+G5+H5+I5+J5+K5+L5+M5</f>
        <v>47</v>
      </c>
      <c r="E5" s="82">
        <v>5</v>
      </c>
      <c r="F5" s="82">
        <v>6</v>
      </c>
      <c r="G5" s="82">
        <v>14</v>
      </c>
      <c r="H5" s="82">
        <v>3</v>
      </c>
      <c r="I5" s="82">
        <v>2</v>
      </c>
      <c r="J5" s="82">
        <v>6</v>
      </c>
      <c r="K5" s="82">
        <v>2</v>
      </c>
      <c r="L5" s="82">
        <v>4</v>
      </c>
      <c r="M5" s="82">
        <v>5</v>
      </c>
      <c r="N5" s="81">
        <f t="shared" si="0"/>
        <v>48</v>
      </c>
      <c r="O5" s="82">
        <v>5</v>
      </c>
      <c r="P5" s="82">
        <v>6</v>
      </c>
      <c r="Q5" s="97">
        <v>14</v>
      </c>
      <c r="R5" s="82">
        <v>3</v>
      </c>
      <c r="S5" s="82">
        <v>3</v>
      </c>
      <c r="T5" s="82">
        <v>6</v>
      </c>
      <c r="U5" s="82">
        <v>2</v>
      </c>
      <c r="V5" s="82">
        <v>4</v>
      </c>
      <c r="W5" s="82">
        <v>5</v>
      </c>
      <c r="X5" s="81">
        <f t="shared" si="1"/>
        <v>48</v>
      </c>
      <c r="Y5" s="82">
        <v>5</v>
      </c>
      <c r="Z5" s="82">
        <v>6</v>
      </c>
      <c r="AA5" s="82">
        <v>14</v>
      </c>
      <c r="AB5" s="82">
        <v>3</v>
      </c>
      <c r="AC5" s="82">
        <v>3</v>
      </c>
      <c r="AD5" s="82">
        <v>6</v>
      </c>
      <c r="AE5" s="97">
        <v>2</v>
      </c>
      <c r="AF5" s="97">
        <v>4</v>
      </c>
      <c r="AG5" s="97">
        <v>5</v>
      </c>
      <c r="AH5" s="43"/>
    </row>
    <row r="6" spans="1:34" ht="49.5" customHeight="1">
      <c r="A6" s="78">
        <v>182</v>
      </c>
      <c r="B6" s="79" t="s">
        <v>40</v>
      </c>
      <c r="C6" s="80" t="s">
        <v>41</v>
      </c>
      <c r="D6" s="81">
        <f aca="true" t="shared" si="2" ref="D6:D19">E6+F6+G6+H6+I6+J6+K6+L6+M6</f>
        <v>995</v>
      </c>
      <c r="E6" s="82">
        <v>18</v>
      </c>
      <c r="F6" s="82">
        <v>60</v>
      </c>
      <c r="G6" s="82">
        <v>650</v>
      </c>
      <c r="H6" s="82">
        <v>35</v>
      </c>
      <c r="I6" s="82">
        <v>65</v>
      </c>
      <c r="J6" s="82">
        <v>35</v>
      </c>
      <c r="K6" s="82">
        <v>32</v>
      </c>
      <c r="L6" s="82">
        <v>35</v>
      </c>
      <c r="M6" s="82">
        <v>65</v>
      </c>
      <c r="N6" s="81">
        <f>O6+P6+Q6+R6+S6+T6+U6+V6+W6</f>
        <v>1025</v>
      </c>
      <c r="O6" s="82">
        <v>18</v>
      </c>
      <c r="P6" s="82">
        <v>63</v>
      </c>
      <c r="Q6" s="97">
        <v>663</v>
      </c>
      <c r="R6" s="82">
        <v>36</v>
      </c>
      <c r="S6" s="82">
        <v>67</v>
      </c>
      <c r="T6" s="82">
        <v>36</v>
      </c>
      <c r="U6" s="82">
        <v>35</v>
      </c>
      <c r="V6" s="82">
        <v>37</v>
      </c>
      <c r="W6" s="82">
        <v>70</v>
      </c>
      <c r="X6" s="81">
        <f t="shared" si="1"/>
        <v>1073</v>
      </c>
      <c r="Y6" s="82">
        <v>18</v>
      </c>
      <c r="Z6" s="82">
        <v>63</v>
      </c>
      <c r="AA6" s="82">
        <v>711</v>
      </c>
      <c r="AB6" s="82">
        <v>36</v>
      </c>
      <c r="AC6" s="82">
        <v>67</v>
      </c>
      <c r="AD6" s="82">
        <v>36</v>
      </c>
      <c r="AE6" s="97">
        <v>35</v>
      </c>
      <c r="AF6" s="97">
        <v>37</v>
      </c>
      <c r="AG6" s="97">
        <v>70</v>
      </c>
      <c r="AH6" s="43"/>
    </row>
    <row r="7" spans="1:34" ht="14.25" customHeight="1">
      <c r="A7" s="78"/>
      <c r="B7" s="79"/>
      <c r="C7" s="80" t="s">
        <v>42</v>
      </c>
      <c r="D7" s="81">
        <f t="shared" si="2"/>
        <v>7742</v>
      </c>
      <c r="E7" s="82">
        <f>E8+E9</f>
        <v>432</v>
      </c>
      <c r="F7" s="82">
        <f aca="true" t="shared" si="3" ref="F7:M7">F8+F9</f>
        <v>645</v>
      </c>
      <c r="G7" s="82">
        <f t="shared" si="3"/>
        <v>3815</v>
      </c>
      <c r="H7" s="82">
        <f t="shared" si="3"/>
        <v>330</v>
      </c>
      <c r="I7" s="82">
        <f t="shared" si="3"/>
        <v>605</v>
      </c>
      <c r="J7" s="82">
        <f t="shared" si="3"/>
        <v>490</v>
      </c>
      <c r="K7" s="82">
        <f t="shared" si="3"/>
        <v>470</v>
      </c>
      <c r="L7" s="82">
        <f t="shared" si="3"/>
        <v>455</v>
      </c>
      <c r="M7" s="82">
        <f t="shared" si="3"/>
        <v>500</v>
      </c>
      <c r="N7" s="81">
        <f t="shared" si="0"/>
        <v>7847</v>
      </c>
      <c r="O7" s="82">
        <f>O8+O9</f>
        <v>440</v>
      </c>
      <c r="P7" s="82">
        <f aca="true" t="shared" si="4" ref="P7:W7">P8+P9</f>
        <v>655</v>
      </c>
      <c r="Q7" s="97">
        <f t="shared" si="4"/>
        <v>3845</v>
      </c>
      <c r="R7" s="82">
        <f t="shared" si="4"/>
        <v>340</v>
      </c>
      <c r="S7" s="82">
        <f t="shared" si="4"/>
        <v>615</v>
      </c>
      <c r="T7" s="82">
        <f t="shared" si="4"/>
        <v>500</v>
      </c>
      <c r="U7" s="82">
        <f t="shared" si="4"/>
        <v>480</v>
      </c>
      <c r="V7" s="82">
        <f t="shared" si="4"/>
        <v>465</v>
      </c>
      <c r="W7" s="82">
        <f t="shared" si="4"/>
        <v>507</v>
      </c>
      <c r="X7" s="81">
        <f t="shared" si="1"/>
        <v>7928</v>
      </c>
      <c r="Y7" s="82">
        <f>Y8+Y9</f>
        <v>445</v>
      </c>
      <c r="Z7" s="82">
        <f aca="true" t="shared" si="5" ref="Z7:AG7">Z8+Z9</f>
        <v>660</v>
      </c>
      <c r="AA7" s="82">
        <f t="shared" si="5"/>
        <v>3888</v>
      </c>
      <c r="AB7" s="82">
        <f t="shared" si="5"/>
        <v>345</v>
      </c>
      <c r="AC7" s="82">
        <f t="shared" si="5"/>
        <v>620</v>
      </c>
      <c r="AD7" s="82">
        <f t="shared" si="5"/>
        <v>505</v>
      </c>
      <c r="AE7" s="97">
        <f t="shared" si="5"/>
        <v>485</v>
      </c>
      <c r="AF7" s="97">
        <f t="shared" si="5"/>
        <v>470</v>
      </c>
      <c r="AG7" s="97">
        <f t="shared" si="5"/>
        <v>510</v>
      </c>
      <c r="AH7" s="43"/>
    </row>
    <row r="8" spans="1:34" ht="57" customHeight="1">
      <c r="A8" s="78">
        <v>182</v>
      </c>
      <c r="B8" s="79" t="s">
        <v>58</v>
      </c>
      <c r="C8" s="80" t="s">
        <v>59</v>
      </c>
      <c r="D8" s="81">
        <f t="shared" si="2"/>
        <v>3560</v>
      </c>
      <c r="E8" s="82">
        <v>190</v>
      </c>
      <c r="F8" s="82">
        <v>195</v>
      </c>
      <c r="G8" s="82">
        <v>2000</v>
      </c>
      <c r="H8" s="82">
        <v>110</v>
      </c>
      <c r="I8" s="82">
        <v>285</v>
      </c>
      <c r="J8" s="82">
        <v>170</v>
      </c>
      <c r="K8" s="82">
        <v>250</v>
      </c>
      <c r="L8" s="82">
        <v>170</v>
      </c>
      <c r="M8" s="82">
        <v>190</v>
      </c>
      <c r="N8" s="81">
        <f t="shared" si="0"/>
        <v>3600</v>
      </c>
      <c r="O8" s="82">
        <v>195</v>
      </c>
      <c r="P8" s="82">
        <v>200</v>
      </c>
      <c r="Q8" s="97">
        <v>2000</v>
      </c>
      <c r="R8" s="82">
        <v>115</v>
      </c>
      <c r="S8" s="82">
        <v>290</v>
      </c>
      <c r="T8" s="82">
        <v>175</v>
      </c>
      <c r="U8" s="82">
        <v>255</v>
      </c>
      <c r="V8" s="82">
        <v>175</v>
      </c>
      <c r="W8" s="82">
        <v>195</v>
      </c>
      <c r="X8" s="81">
        <f t="shared" si="1"/>
        <v>3620</v>
      </c>
      <c r="Y8" s="82">
        <v>195</v>
      </c>
      <c r="Z8" s="82">
        <v>200</v>
      </c>
      <c r="AA8" s="82">
        <v>2020</v>
      </c>
      <c r="AB8" s="82">
        <v>115</v>
      </c>
      <c r="AC8" s="82">
        <v>290</v>
      </c>
      <c r="AD8" s="82">
        <v>175</v>
      </c>
      <c r="AE8" s="97">
        <v>255</v>
      </c>
      <c r="AF8" s="97">
        <v>175</v>
      </c>
      <c r="AG8" s="97">
        <v>195</v>
      </c>
      <c r="AH8" s="43"/>
    </row>
    <row r="9" spans="1:34" ht="51" customHeight="1">
      <c r="A9" s="78">
        <v>182</v>
      </c>
      <c r="B9" s="79" t="s">
        <v>60</v>
      </c>
      <c r="C9" s="80" t="s">
        <v>61</v>
      </c>
      <c r="D9" s="81">
        <f>E9+F9+G9+H9+I9+J9+K9+L9+M9</f>
        <v>4182</v>
      </c>
      <c r="E9" s="82">
        <v>242</v>
      </c>
      <c r="F9" s="82">
        <v>450</v>
      </c>
      <c r="G9" s="82">
        <v>1815</v>
      </c>
      <c r="H9" s="82">
        <v>220</v>
      </c>
      <c r="I9" s="82">
        <v>320</v>
      </c>
      <c r="J9" s="82">
        <v>320</v>
      </c>
      <c r="K9" s="82">
        <v>220</v>
      </c>
      <c r="L9" s="82">
        <v>285</v>
      </c>
      <c r="M9" s="82">
        <v>310</v>
      </c>
      <c r="N9" s="81">
        <f t="shared" si="0"/>
        <v>4247</v>
      </c>
      <c r="O9" s="82">
        <v>245</v>
      </c>
      <c r="P9" s="82">
        <v>455</v>
      </c>
      <c r="Q9" s="97">
        <v>1845</v>
      </c>
      <c r="R9" s="82">
        <v>225</v>
      </c>
      <c r="S9" s="82">
        <v>325</v>
      </c>
      <c r="T9" s="82">
        <v>325</v>
      </c>
      <c r="U9" s="82">
        <v>225</v>
      </c>
      <c r="V9" s="82">
        <v>290</v>
      </c>
      <c r="W9" s="82">
        <v>312</v>
      </c>
      <c r="X9" s="81">
        <f t="shared" si="1"/>
        <v>4308</v>
      </c>
      <c r="Y9" s="82">
        <v>250</v>
      </c>
      <c r="Z9" s="82">
        <v>460</v>
      </c>
      <c r="AA9" s="82">
        <v>1868</v>
      </c>
      <c r="AB9" s="82">
        <v>230</v>
      </c>
      <c r="AC9" s="82">
        <v>330</v>
      </c>
      <c r="AD9" s="82">
        <v>330</v>
      </c>
      <c r="AE9" s="97">
        <v>230</v>
      </c>
      <c r="AF9" s="97">
        <v>295</v>
      </c>
      <c r="AG9" s="97">
        <v>315</v>
      </c>
      <c r="AH9" s="43"/>
    </row>
    <row r="10" spans="1:34" ht="126.75" customHeight="1">
      <c r="A10" s="78">
        <v>791</v>
      </c>
      <c r="B10" s="79" t="s">
        <v>43</v>
      </c>
      <c r="C10" s="80" t="s">
        <v>80</v>
      </c>
      <c r="D10" s="81">
        <f>E10+F10+G10+H10+I10+J10+K10+L10+M10</f>
        <v>1</v>
      </c>
      <c r="E10" s="82"/>
      <c r="F10" s="82"/>
      <c r="G10" s="82"/>
      <c r="H10" s="82"/>
      <c r="I10" s="82">
        <v>1</v>
      </c>
      <c r="J10" s="82"/>
      <c r="K10" s="82"/>
      <c r="L10" s="82"/>
      <c r="M10" s="82"/>
      <c r="N10" s="81">
        <f t="shared" si="0"/>
        <v>1</v>
      </c>
      <c r="O10" s="82"/>
      <c r="P10" s="82"/>
      <c r="Q10" s="97"/>
      <c r="R10" s="82"/>
      <c r="S10" s="82">
        <v>1</v>
      </c>
      <c r="T10" s="82"/>
      <c r="U10" s="82"/>
      <c r="V10" s="82"/>
      <c r="W10" s="82"/>
      <c r="X10" s="81">
        <f t="shared" si="1"/>
        <v>1</v>
      </c>
      <c r="Y10" s="82"/>
      <c r="Z10" s="82"/>
      <c r="AA10" s="82"/>
      <c r="AB10" s="82"/>
      <c r="AC10" s="82">
        <v>1</v>
      </c>
      <c r="AD10" s="82"/>
      <c r="AE10" s="97"/>
      <c r="AF10" s="97"/>
      <c r="AG10" s="97"/>
      <c r="AH10" s="43"/>
    </row>
    <row r="11" spans="1:34" ht="16.5" customHeight="1">
      <c r="A11" s="78"/>
      <c r="B11" s="79"/>
      <c r="C11" s="83" t="s">
        <v>44</v>
      </c>
      <c r="D11" s="81">
        <f aca="true" t="shared" si="6" ref="D11:W11">D4+D5+D6+D7+D10</f>
        <v>10285</v>
      </c>
      <c r="E11" s="81">
        <f t="shared" si="6"/>
        <v>477</v>
      </c>
      <c r="F11" s="81">
        <f t="shared" si="6"/>
        <v>742</v>
      </c>
      <c r="G11" s="81">
        <f t="shared" si="6"/>
        <v>5769</v>
      </c>
      <c r="H11" s="81">
        <f t="shared" si="6"/>
        <v>374</v>
      </c>
      <c r="I11" s="81">
        <f t="shared" si="6"/>
        <v>718</v>
      </c>
      <c r="J11" s="81">
        <f t="shared" si="6"/>
        <v>571</v>
      </c>
      <c r="K11" s="81">
        <f t="shared" si="6"/>
        <v>510</v>
      </c>
      <c r="L11" s="81">
        <f t="shared" si="6"/>
        <v>519</v>
      </c>
      <c r="M11" s="81">
        <f t="shared" si="6"/>
        <v>605</v>
      </c>
      <c r="N11" s="81">
        <f t="shared" si="6"/>
        <v>10521</v>
      </c>
      <c r="O11" s="81">
        <f t="shared" si="6"/>
        <v>485</v>
      </c>
      <c r="P11" s="81">
        <f t="shared" si="6"/>
        <v>755</v>
      </c>
      <c r="Q11" s="111">
        <f t="shared" si="6"/>
        <v>5912</v>
      </c>
      <c r="R11" s="81">
        <f t="shared" si="6"/>
        <v>385</v>
      </c>
      <c r="S11" s="81">
        <f t="shared" si="6"/>
        <v>731</v>
      </c>
      <c r="T11" s="81">
        <f t="shared" si="6"/>
        <v>582</v>
      </c>
      <c r="U11" s="81">
        <f t="shared" si="6"/>
        <v>523</v>
      </c>
      <c r="V11" s="81">
        <f t="shared" si="6"/>
        <v>531</v>
      </c>
      <c r="W11" s="81">
        <f t="shared" si="6"/>
        <v>617</v>
      </c>
      <c r="X11" s="81">
        <f>X4+X5+X6+X7+X10</f>
        <v>10750</v>
      </c>
      <c r="Y11" s="81">
        <f aca="true" t="shared" si="7" ref="Y11:AG11">Y4+Y5+Y6+Y7+Y10</f>
        <v>490</v>
      </c>
      <c r="Z11" s="81">
        <f t="shared" si="7"/>
        <v>760</v>
      </c>
      <c r="AA11" s="81">
        <f t="shared" si="7"/>
        <v>6103</v>
      </c>
      <c r="AB11" s="81">
        <f t="shared" si="7"/>
        <v>390</v>
      </c>
      <c r="AC11" s="81">
        <f t="shared" si="7"/>
        <v>736</v>
      </c>
      <c r="AD11" s="81">
        <f t="shared" si="7"/>
        <v>587</v>
      </c>
      <c r="AE11" s="111">
        <f t="shared" si="7"/>
        <v>528</v>
      </c>
      <c r="AF11" s="111">
        <f t="shared" si="7"/>
        <v>536</v>
      </c>
      <c r="AG11" s="111">
        <f t="shared" si="7"/>
        <v>620</v>
      </c>
      <c r="AH11" s="43"/>
    </row>
    <row r="12" spans="1:34" ht="25.5" customHeight="1">
      <c r="A12" s="78">
        <v>863</v>
      </c>
      <c r="B12" s="79" t="s">
        <v>45</v>
      </c>
      <c r="C12" s="80" t="s">
        <v>46</v>
      </c>
      <c r="D12" s="81">
        <f t="shared" si="2"/>
        <v>245</v>
      </c>
      <c r="E12" s="82">
        <f>E13+E14+E15</f>
        <v>10</v>
      </c>
      <c r="F12" s="82">
        <f aca="true" t="shared" si="8" ref="F12:M12">F13+F14+F15</f>
        <v>30</v>
      </c>
      <c r="G12" s="82">
        <f t="shared" si="8"/>
        <v>195</v>
      </c>
      <c r="H12" s="82">
        <f t="shared" si="8"/>
        <v>0</v>
      </c>
      <c r="I12" s="82">
        <f t="shared" si="8"/>
        <v>0</v>
      </c>
      <c r="J12" s="82">
        <f t="shared" si="8"/>
        <v>0</v>
      </c>
      <c r="K12" s="82">
        <f t="shared" si="8"/>
        <v>0</v>
      </c>
      <c r="L12" s="82">
        <f t="shared" si="8"/>
        <v>5</v>
      </c>
      <c r="M12" s="82">
        <f t="shared" si="8"/>
        <v>5</v>
      </c>
      <c r="N12" s="81">
        <f aca="true" t="shared" si="9" ref="N12:N19">O12+P12+Q12+R12+S12+T12+U12+V12+W12</f>
        <v>245</v>
      </c>
      <c r="O12" s="82">
        <f aca="true" t="shared" si="10" ref="O12:W12">O13+O14+O15</f>
        <v>10</v>
      </c>
      <c r="P12" s="82">
        <f t="shared" si="10"/>
        <v>30</v>
      </c>
      <c r="Q12" s="97">
        <f t="shared" si="10"/>
        <v>195</v>
      </c>
      <c r="R12" s="82">
        <f t="shared" si="10"/>
        <v>0</v>
      </c>
      <c r="S12" s="82">
        <f t="shared" si="10"/>
        <v>0</v>
      </c>
      <c r="T12" s="82">
        <f t="shared" si="10"/>
        <v>0</v>
      </c>
      <c r="U12" s="82">
        <f t="shared" si="10"/>
        <v>0</v>
      </c>
      <c r="V12" s="82">
        <f t="shared" si="10"/>
        <v>5</v>
      </c>
      <c r="W12" s="82">
        <f t="shared" si="10"/>
        <v>5</v>
      </c>
      <c r="X12" s="81">
        <f aca="true" t="shared" si="11" ref="X12:X19">Y12+Z12+AA12+AB12+AC12+AD12+AE12+AF12+AG12</f>
        <v>245</v>
      </c>
      <c r="Y12" s="82">
        <f aca="true" t="shared" si="12" ref="Y12:AG12">Y13+Y14+Y15</f>
        <v>10</v>
      </c>
      <c r="Z12" s="82">
        <f t="shared" si="12"/>
        <v>30</v>
      </c>
      <c r="AA12" s="82">
        <f t="shared" si="12"/>
        <v>195</v>
      </c>
      <c r="AB12" s="82">
        <f t="shared" si="12"/>
        <v>0</v>
      </c>
      <c r="AC12" s="82">
        <f t="shared" si="12"/>
        <v>0</v>
      </c>
      <c r="AD12" s="82">
        <f t="shared" si="12"/>
        <v>0</v>
      </c>
      <c r="AE12" s="97">
        <f t="shared" si="12"/>
        <v>0</v>
      </c>
      <c r="AF12" s="97">
        <f t="shared" si="12"/>
        <v>5</v>
      </c>
      <c r="AG12" s="97">
        <f t="shared" si="12"/>
        <v>5</v>
      </c>
      <c r="AH12" s="43"/>
    </row>
    <row r="13" spans="1:34" ht="25.5" customHeight="1">
      <c r="A13" s="78"/>
      <c r="B13" s="79" t="s">
        <v>74</v>
      </c>
      <c r="C13" s="80" t="s">
        <v>75</v>
      </c>
      <c r="D13" s="81">
        <f>E13+F13+G13+H13+I13+J13+K13+L13+M13</f>
        <v>25</v>
      </c>
      <c r="E13" s="82">
        <v>10</v>
      </c>
      <c r="F13" s="82"/>
      <c r="G13" s="82">
        <v>5</v>
      </c>
      <c r="H13" s="82"/>
      <c r="I13" s="82"/>
      <c r="J13" s="82"/>
      <c r="K13" s="82"/>
      <c r="L13" s="82">
        <v>5</v>
      </c>
      <c r="M13" s="82">
        <v>5</v>
      </c>
      <c r="N13" s="81">
        <f t="shared" si="9"/>
        <v>25</v>
      </c>
      <c r="O13" s="82">
        <v>10</v>
      </c>
      <c r="P13" s="82"/>
      <c r="Q13" s="97">
        <v>5</v>
      </c>
      <c r="R13" s="82"/>
      <c r="S13" s="82"/>
      <c r="T13" s="82"/>
      <c r="U13" s="82"/>
      <c r="V13" s="82">
        <v>5</v>
      </c>
      <c r="W13" s="82">
        <v>5</v>
      </c>
      <c r="X13" s="81">
        <f t="shared" si="11"/>
        <v>25</v>
      </c>
      <c r="Y13" s="82">
        <v>10</v>
      </c>
      <c r="Z13" s="82"/>
      <c r="AA13" s="82">
        <v>5</v>
      </c>
      <c r="AB13" s="82"/>
      <c r="AC13" s="82"/>
      <c r="AD13" s="82"/>
      <c r="AE13" s="97"/>
      <c r="AF13" s="97">
        <v>5</v>
      </c>
      <c r="AG13" s="97">
        <v>5</v>
      </c>
      <c r="AH13" s="43"/>
    </row>
    <row r="14" spans="1:34" ht="75.75" customHeight="1">
      <c r="A14" s="78">
        <v>863</v>
      </c>
      <c r="B14" s="79" t="s">
        <v>47</v>
      </c>
      <c r="C14" s="80" t="s">
        <v>48</v>
      </c>
      <c r="D14" s="81">
        <f t="shared" si="2"/>
        <v>100</v>
      </c>
      <c r="E14" s="82"/>
      <c r="F14" s="82">
        <v>30</v>
      </c>
      <c r="G14" s="82">
        <v>70</v>
      </c>
      <c r="H14" s="82"/>
      <c r="I14" s="82"/>
      <c r="J14" s="82"/>
      <c r="K14" s="82"/>
      <c r="L14" s="82"/>
      <c r="M14" s="82"/>
      <c r="N14" s="81">
        <f t="shared" si="9"/>
        <v>100</v>
      </c>
      <c r="O14" s="82"/>
      <c r="P14" s="82">
        <v>30</v>
      </c>
      <c r="Q14" s="97">
        <v>70</v>
      </c>
      <c r="R14" s="82"/>
      <c r="S14" s="82"/>
      <c r="T14" s="82"/>
      <c r="U14" s="82"/>
      <c r="V14" s="82"/>
      <c r="W14" s="82"/>
      <c r="X14" s="81">
        <f t="shared" si="11"/>
        <v>100</v>
      </c>
      <c r="Y14" s="82"/>
      <c r="Z14" s="82">
        <v>30</v>
      </c>
      <c r="AA14" s="82">
        <v>70</v>
      </c>
      <c r="AB14" s="82"/>
      <c r="AC14" s="82"/>
      <c r="AD14" s="82"/>
      <c r="AE14" s="97"/>
      <c r="AF14" s="97"/>
      <c r="AG14" s="97"/>
      <c r="AH14" s="43"/>
    </row>
    <row r="15" spans="1:34" ht="66">
      <c r="A15" s="78">
        <v>863</v>
      </c>
      <c r="B15" s="79" t="s">
        <v>62</v>
      </c>
      <c r="C15" s="80" t="s">
        <v>63</v>
      </c>
      <c r="D15" s="81">
        <f>E15+F15+G15+H15+I15+J15+K15+L15+M15</f>
        <v>120</v>
      </c>
      <c r="E15" s="82"/>
      <c r="F15" s="82"/>
      <c r="G15" s="82">
        <v>120</v>
      </c>
      <c r="H15" s="82"/>
      <c r="I15" s="82"/>
      <c r="J15" s="82"/>
      <c r="K15" s="82"/>
      <c r="L15" s="82"/>
      <c r="M15" s="82"/>
      <c r="N15" s="81">
        <f t="shared" si="9"/>
        <v>120</v>
      </c>
      <c r="O15" s="82"/>
      <c r="P15" s="82"/>
      <c r="Q15" s="97">
        <v>120</v>
      </c>
      <c r="R15" s="82"/>
      <c r="S15" s="82"/>
      <c r="T15" s="82"/>
      <c r="U15" s="82"/>
      <c r="V15" s="82"/>
      <c r="W15" s="82"/>
      <c r="X15" s="81">
        <f t="shared" si="11"/>
        <v>120</v>
      </c>
      <c r="Y15" s="82"/>
      <c r="Z15" s="82"/>
      <c r="AA15" s="82">
        <v>120</v>
      </c>
      <c r="AB15" s="82"/>
      <c r="AC15" s="82"/>
      <c r="AD15" s="82"/>
      <c r="AE15" s="97"/>
      <c r="AF15" s="97"/>
      <c r="AG15" s="97"/>
      <c r="AH15" s="43"/>
    </row>
    <row r="16" spans="1:34" ht="48" customHeight="1">
      <c r="A16" s="78">
        <v>791</v>
      </c>
      <c r="B16" s="79" t="s">
        <v>56</v>
      </c>
      <c r="C16" s="80" t="s">
        <v>64</v>
      </c>
      <c r="D16" s="81">
        <f t="shared" si="2"/>
        <v>1</v>
      </c>
      <c r="E16" s="82"/>
      <c r="F16" s="82"/>
      <c r="G16" s="82"/>
      <c r="H16" s="82"/>
      <c r="I16" s="82">
        <v>1</v>
      </c>
      <c r="J16" s="82"/>
      <c r="K16" s="82"/>
      <c r="L16" s="82"/>
      <c r="M16" s="82"/>
      <c r="N16" s="81">
        <f t="shared" si="9"/>
        <v>1</v>
      </c>
      <c r="O16" s="82"/>
      <c r="P16" s="82"/>
      <c r="Q16" s="97"/>
      <c r="R16" s="82"/>
      <c r="S16" s="82">
        <v>1</v>
      </c>
      <c r="T16" s="82"/>
      <c r="U16" s="82"/>
      <c r="V16" s="82"/>
      <c r="W16" s="82"/>
      <c r="X16" s="81">
        <f t="shared" si="11"/>
        <v>1</v>
      </c>
      <c r="Y16" s="82"/>
      <c r="Z16" s="82"/>
      <c r="AA16" s="82"/>
      <c r="AB16" s="82"/>
      <c r="AC16" s="82">
        <v>1</v>
      </c>
      <c r="AD16" s="82"/>
      <c r="AE16" s="97"/>
      <c r="AF16" s="97"/>
      <c r="AG16" s="97"/>
      <c r="AH16" s="43"/>
    </row>
    <row r="17" spans="1:34" ht="108.75" customHeight="1">
      <c r="A17" s="78">
        <v>892</v>
      </c>
      <c r="B17" s="79" t="s">
        <v>76</v>
      </c>
      <c r="C17" s="80" t="s">
        <v>81</v>
      </c>
      <c r="D17" s="81">
        <f t="shared" si="2"/>
        <v>4</v>
      </c>
      <c r="E17" s="82"/>
      <c r="F17" s="82"/>
      <c r="G17" s="82"/>
      <c r="H17" s="82"/>
      <c r="I17" s="82"/>
      <c r="J17" s="82"/>
      <c r="K17" s="82"/>
      <c r="L17" s="82"/>
      <c r="M17" s="82">
        <v>4</v>
      </c>
      <c r="N17" s="81">
        <f t="shared" si="9"/>
        <v>4</v>
      </c>
      <c r="O17" s="82"/>
      <c r="P17" s="82"/>
      <c r="Q17" s="97">
        <v>4</v>
      </c>
      <c r="R17" s="82"/>
      <c r="S17" s="82"/>
      <c r="T17" s="82"/>
      <c r="U17" s="82"/>
      <c r="V17" s="82"/>
      <c r="W17" s="82"/>
      <c r="X17" s="81">
        <f t="shared" si="11"/>
        <v>4</v>
      </c>
      <c r="Y17" s="82"/>
      <c r="Z17" s="82"/>
      <c r="AA17" s="82">
        <v>4</v>
      </c>
      <c r="AB17" s="82"/>
      <c r="AC17" s="82"/>
      <c r="AD17" s="82"/>
      <c r="AE17" s="97"/>
      <c r="AF17" s="97"/>
      <c r="AG17" s="97"/>
      <c r="AH17" s="43"/>
    </row>
    <row r="18" spans="1:34" ht="62.25" customHeight="1">
      <c r="A18" s="78">
        <v>706</v>
      </c>
      <c r="B18" s="79" t="s">
        <v>55</v>
      </c>
      <c r="C18" s="80" t="s">
        <v>65</v>
      </c>
      <c r="D18" s="81">
        <f>E18+F18+G18+H18+I18+J18+K18+L18+M18</f>
        <v>36</v>
      </c>
      <c r="E18" s="82">
        <v>2</v>
      </c>
      <c r="F18" s="82">
        <v>2</v>
      </c>
      <c r="G18" s="82">
        <v>20</v>
      </c>
      <c r="H18" s="82">
        <v>2</v>
      </c>
      <c r="I18" s="82">
        <v>2</v>
      </c>
      <c r="J18" s="82">
        <v>2</v>
      </c>
      <c r="K18" s="82">
        <v>2</v>
      </c>
      <c r="L18" s="82">
        <v>2</v>
      </c>
      <c r="M18" s="82">
        <v>2</v>
      </c>
      <c r="N18" s="81">
        <f t="shared" si="9"/>
        <v>36</v>
      </c>
      <c r="O18" s="82">
        <v>2</v>
      </c>
      <c r="P18" s="82">
        <v>2</v>
      </c>
      <c r="Q18" s="97">
        <v>20</v>
      </c>
      <c r="R18" s="82">
        <v>2</v>
      </c>
      <c r="S18" s="82">
        <v>2</v>
      </c>
      <c r="T18" s="82">
        <v>2</v>
      </c>
      <c r="U18" s="82">
        <v>2</v>
      </c>
      <c r="V18" s="82">
        <v>2</v>
      </c>
      <c r="W18" s="82">
        <v>2</v>
      </c>
      <c r="X18" s="81">
        <f t="shared" si="11"/>
        <v>36</v>
      </c>
      <c r="Y18" s="82">
        <v>2</v>
      </c>
      <c r="Z18" s="82">
        <v>2</v>
      </c>
      <c r="AA18" s="82">
        <v>20</v>
      </c>
      <c r="AB18" s="82">
        <v>2</v>
      </c>
      <c r="AC18" s="82">
        <v>2</v>
      </c>
      <c r="AD18" s="82">
        <v>2</v>
      </c>
      <c r="AE18" s="97">
        <v>2</v>
      </c>
      <c r="AF18" s="97">
        <v>2</v>
      </c>
      <c r="AG18" s="97">
        <v>2</v>
      </c>
      <c r="AH18" s="43"/>
    </row>
    <row r="19" spans="1:34" ht="24" customHeight="1">
      <c r="A19" s="78">
        <v>791</v>
      </c>
      <c r="B19" s="79" t="s">
        <v>49</v>
      </c>
      <c r="C19" s="80" t="s">
        <v>66</v>
      </c>
      <c r="D19" s="81">
        <f t="shared" si="2"/>
        <v>290</v>
      </c>
      <c r="E19" s="82">
        <v>25</v>
      </c>
      <c r="F19" s="82">
        <v>20</v>
      </c>
      <c r="G19" s="82">
        <v>150</v>
      </c>
      <c r="H19" s="82">
        <v>20</v>
      </c>
      <c r="I19" s="82">
        <v>15</v>
      </c>
      <c r="J19" s="82">
        <v>5</v>
      </c>
      <c r="K19" s="82">
        <v>25</v>
      </c>
      <c r="L19" s="82">
        <v>10</v>
      </c>
      <c r="M19" s="82">
        <v>20</v>
      </c>
      <c r="N19" s="81">
        <f t="shared" si="9"/>
        <v>290</v>
      </c>
      <c r="O19" s="82">
        <v>25</v>
      </c>
      <c r="P19" s="82">
        <v>20</v>
      </c>
      <c r="Q19" s="97">
        <v>150</v>
      </c>
      <c r="R19" s="82">
        <v>20</v>
      </c>
      <c r="S19" s="82">
        <v>15</v>
      </c>
      <c r="T19" s="82">
        <v>5</v>
      </c>
      <c r="U19" s="82">
        <v>25</v>
      </c>
      <c r="V19" s="82">
        <v>10</v>
      </c>
      <c r="W19" s="82">
        <v>20</v>
      </c>
      <c r="X19" s="81">
        <f t="shared" si="11"/>
        <v>290</v>
      </c>
      <c r="Y19" s="82">
        <v>25</v>
      </c>
      <c r="Z19" s="82">
        <v>20</v>
      </c>
      <c r="AA19" s="82">
        <v>150</v>
      </c>
      <c r="AB19" s="82">
        <v>20</v>
      </c>
      <c r="AC19" s="82">
        <v>15</v>
      </c>
      <c r="AD19" s="82">
        <v>5</v>
      </c>
      <c r="AE19" s="97">
        <v>25</v>
      </c>
      <c r="AF19" s="97">
        <v>10</v>
      </c>
      <c r="AG19" s="97">
        <v>20</v>
      </c>
      <c r="AH19" s="43"/>
    </row>
    <row r="20" spans="1:34" ht="26.25" customHeight="1">
      <c r="A20" s="78"/>
      <c r="B20" s="79"/>
      <c r="C20" s="84" t="s">
        <v>50</v>
      </c>
      <c r="D20" s="81">
        <f>D12+D16+D17+D18+D19</f>
        <v>576</v>
      </c>
      <c r="E20" s="81">
        <f aca="true" t="shared" si="13" ref="E20:M20">E12+E16+E17+E18+E19</f>
        <v>37</v>
      </c>
      <c r="F20" s="81">
        <f t="shared" si="13"/>
        <v>52</v>
      </c>
      <c r="G20" s="81">
        <f t="shared" si="13"/>
        <v>365</v>
      </c>
      <c r="H20" s="81">
        <f t="shared" si="13"/>
        <v>22</v>
      </c>
      <c r="I20" s="81">
        <f t="shared" si="13"/>
        <v>18</v>
      </c>
      <c r="J20" s="81">
        <f t="shared" si="13"/>
        <v>7</v>
      </c>
      <c r="K20" s="81">
        <f t="shared" si="13"/>
        <v>27</v>
      </c>
      <c r="L20" s="81">
        <f t="shared" si="13"/>
        <v>17</v>
      </c>
      <c r="M20" s="81">
        <f t="shared" si="13"/>
        <v>31</v>
      </c>
      <c r="N20" s="81">
        <f>N12+N16+N17+N18+N19</f>
        <v>576</v>
      </c>
      <c r="O20" s="81">
        <f aca="true" t="shared" si="14" ref="O20:W20">O12+O16+O17+O18+O19</f>
        <v>37</v>
      </c>
      <c r="P20" s="81">
        <f t="shared" si="14"/>
        <v>52</v>
      </c>
      <c r="Q20" s="111">
        <f t="shared" si="14"/>
        <v>369</v>
      </c>
      <c r="R20" s="81">
        <f t="shared" si="14"/>
        <v>22</v>
      </c>
      <c r="S20" s="81">
        <f t="shared" si="14"/>
        <v>18</v>
      </c>
      <c r="T20" s="81">
        <f t="shared" si="14"/>
        <v>7</v>
      </c>
      <c r="U20" s="81">
        <f t="shared" si="14"/>
        <v>27</v>
      </c>
      <c r="V20" s="81">
        <f t="shared" si="14"/>
        <v>17</v>
      </c>
      <c r="W20" s="81">
        <f t="shared" si="14"/>
        <v>27</v>
      </c>
      <c r="X20" s="81">
        <f>X12+X16+X17+X18+X19</f>
        <v>576</v>
      </c>
      <c r="Y20" s="81">
        <f aca="true" t="shared" si="15" ref="Y20:AG20">Y12+Y16+Y17+Y18+Y19</f>
        <v>37</v>
      </c>
      <c r="Z20" s="81">
        <f t="shared" si="15"/>
        <v>52</v>
      </c>
      <c r="AA20" s="81">
        <f t="shared" si="15"/>
        <v>369</v>
      </c>
      <c r="AB20" s="81">
        <f t="shared" si="15"/>
        <v>22</v>
      </c>
      <c r="AC20" s="81">
        <f t="shared" si="15"/>
        <v>18</v>
      </c>
      <c r="AD20" s="81">
        <f t="shared" si="15"/>
        <v>7</v>
      </c>
      <c r="AE20" s="111">
        <f t="shared" si="15"/>
        <v>27</v>
      </c>
      <c r="AF20" s="111">
        <f t="shared" si="15"/>
        <v>17</v>
      </c>
      <c r="AG20" s="111">
        <f t="shared" si="15"/>
        <v>27</v>
      </c>
      <c r="AH20" s="43"/>
    </row>
    <row r="21" spans="1:34" ht="31.5" customHeight="1">
      <c r="A21" s="78"/>
      <c r="B21" s="79"/>
      <c r="C21" s="84" t="s">
        <v>51</v>
      </c>
      <c r="D21" s="81">
        <f>D11+D20</f>
        <v>10861</v>
      </c>
      <c r="E21" s="81">
        <f aca="true" t="shared" si="16" ref="E21:AG21">E11+E20</f>
        <v>514</v>
      </c>
      <c r="F21" s="81">
        <f t="shared" si="16"/>
        <v>794</v>
      </c>
      <c r="G21" s="81">
        <f t="shared" si="16"/>
        <v>6134</v>
      </c>
      <c r="H21" s="81">
        <f t="shared" si="16"/>
        <v>396</v>
      </c>
      <c r="I21" s="81">
        <f t="shared" si="16"/>
        <v>736</v>
      </c>
      <c r="J21" s="81">
        <f t="shared" si="16"/>
        <v>578</v>
      </c>
      <c r="K21" s="81">
        <f t="shared" si="16"/>
        <v>537</v>
      </c>
      <c r="L21" s="81">
        <f t="shared" si="16"/>
        <v>536</v>
      </c>
      <c r="M21" s="81">
        <f t="shared" si="16"/>
        <v>636</v>
      </c>
      <c r="N21" s="81">
        <f t="shared" si="16"/>
        <v>11097</v>
      </c>
      <c r="O21" s="81">
        <f t="shared" si="16"/>
        <v>522</v>
      </c>
      <c r="P21" s="81">
        <f t="shared" si="16"/>
        <v>807</v>
      </c>
      <c r="Q21" s="111">
        <f t="shared" si="16"/>
        <v>6281</v>
      </c>
      <c r="R21" s="81">
        <f t="shared" si="16"/>
        <v>407</v>
      </c>
      <c r="S21" s="81">
        <f t="shared" si="16"/>
        <v>749</v>
      </c>
      <c r="T21" s="81">
        <f t="shared" si="16"/>
        <v>589</v>
      </c>
      <c r="U21" s="81">
        <f t="shared" si="16"/>
        <v>550</v>
      </c>
      <c r="V21" s="81">
        <f t="shared" si="16"/>
        <v>548</v>
      </c>
      <c r="W21" s="81">
        <f t="shared" si="16"/>
        <v>644</v>
      </c>
      <c r="X21" s="81">
        <f t="shared" si="16"/>
        <v>11326</v>
      </c>
      <c r="Y21" s="81">
        <f t="shared" si="16"/>
        <v>527</v>
      </c>
      <c r="Z21" s="81">
        <f t="shared" si="16"/>
        <v>812</v>
      </c>
      <c r="AA21" s="81">
        <f t="shared" si="16"/>
        <v>6472</v>
      </c>
      <c r="AB21" s="81">
        <f t="shared" si="16"/>
        <v>412</v>
      </c>
      <c r="AC21" s="81">
        <f t="shared" si="16"/>
        <v>754</v>
      </c>
      <c r="AD21" s="81">
        <f t="shared" si="16"/>
        <v>594</v>
      </c>
      <c r="AE21" s="111">
        <f t="shared" si="16"/>
        <v>555</v>
      </c>
      <c r="AF21" s="111">
        <f t="shared" si="16"/>
        <v>553</v>
      </c>
      <c r="AG21" s="111">
        <f t="shared" si="16"/>
        <v>647</v>
      </c>
      <c r="AH21" s="43"/>
    </row>
    <row r="22" spans="1:34" ht="39">
      <c r="A22" s="78">
        <v>791</v>
      </c>
      <c r="B22" s="79" t="s">
        <v>69</v>
      </c>
      <c r="C22" s="117" t="s">
        <v>67</v>
      </c>
      <c r="D22" s="118">
        <f>E22+F22+G22+H22+I22+J22+K22+L22+M22</f>
        <v>8902.4</v>
      </c>
      <c r="E22" s="119">
        <v>1106.4</v>
      </c>
      <c r="F22" s="119">
        <v>1329.8</v>
      </c>
      <c r="G22" s="119"/>
      <c r="H22" s="119">
        <v>1091.9</v>
      </c>
      <c r="I22" s="119">
        <v>873.6</v>
      </c>
      <c r="J22" s="119">
        <v>1313</v>
      </c>
      <c r="K22" s="119">
        <v>976.5</v>
      </c>
      <c r="L22" s="119">
        <v>1137.9</v>
      </c>
      <c r="M22" s="119">
        <v>1073.3</v>
      </c>
      <c r="N22" s="120">
        <f>O22+P22+Q22+R22+S22+T22+U22+V22+W22</f>
        <v>8873.5</v>
      </c>
      <c r="O22" s="121">
        <v>1113</v>
      </c>
      <c r="P22" s="121">
        <v>1321.4</v>
      </c>
      <c r="Q22" s="113"/>
      <c r="R22" s="121">
        <v>1091.1</v>
      </c>
      <c r="S22" s="121">
        <v>864.7</v>
      </c>
      <c r="T22" s="121">
        <v>1312.2</v>
      </c>
      <c r="U22" s="121">
        <v>973</v>
      </c>
      <c r="V22" s="121">
        <v>1133.4</v>
      </c>
      <c r="W22" s="121">
        <v>1064.7</v>
      </c>
      <c r="X22" s="120">
        <f>Y22+Z22+AA22+AB22+AC22+AD22+AE22+AF22+AG22</f>
        <v>8957.8</v>
      </c>
      <c r="Y22" s="121">
        <v>1115.3</v>
      </c>
      <c r="Z22" s="121">
        <v>1342.5</v>
      </c>
      <c r="AA22" s="121"/>
      <c r="AB22" s="121">
        <v>1094.2</v>
      </c>
      <c r="AC22" s="121">
        <v>884.9</v>
      </c>
      <c r="AD22" s="121">
        <v>1326.1</v>
      </c>
      <c r="AE22" s="113">
        <v>979</v>
      </c>
      <c r="AF22" s="113">
        <v>1140.2</v>
      </c>
      <c r="AG22" s="113">
        <v>1075.6</v>
      </c>
      <c r="AH22" s="43"/>
    </row>
    <row r="23" spans="1:34" ht="64.5" customHeight="1">
      <c r="A23" s="78">
        <v>791</v>
      </c>
      <c r="B23" s="79" t="s">
        <v>70</v>
      </c>
      <c r="C23" s="117" t="s">
        <v>68</v>
      </c>
      <c r="D23" s="118">
        <f>E23+F23+G23+H23+I23+J23+K23+L23+M23</f>
        <v>469.59999999999997</v>
      </c>
      <c r="E23" s="119">
        <v>23.5</v>
      </c>
      <c r="F23" s="119">
        <v>209.5</v>
      </c>
      <c r="G23" s="119"/>
      <c r="H23" s="119">
        <v>68</v>
      </c>
      <c r="I23" s="119">
        <v>71</v>
      </c>
      <c r="J23" s="119"/>
      <c r="K23" s="119">
        <v>97.2</v>
      </c>
      <c r="L23" s="119"/>
      <c r="M23" s="119">
        <v>0.4</v>
      </c>
      <c r="N23" s="120">
        <f>O23+P23+Q23+R23+S23+T23+U23+V23+W23</f>
        <v>409.5</v>
      </c>
      <c r="O23" s="121">
        <v>24.4</v>
      </c>
      <c r="P23" s="121">
        <v>56.4</v>
      </c>
      <c r="Q23" s="113"/>
      <c r="R23" s="121">
        <v>67.8</v>
      </c>
      <c r="S23" s="121">
        <v>77.2</v>
      </c>
      <c r="T23" s="121">
        <v>31.4</v>
      </c>
      <c r="U23" s="121">
        <v>98.7</v>
      </c>
      <c r="V23" s="121">
        <v>25.6</v>
      </c>
      <c r="W23" s="121">
        <v>28</v>
      </c>
      <c r="X23" s="112">
        <f>Y23+Z23+AA23+AB23+AC23+AD23+AE23+AF23+AG23</f>
        <v>287.2</v>
      </c>
      <c r="Y23" s="121">
        <v>17.1</v>
      </c>
      <c r="Z23" s="121">
        <v>70.7</v>
      </c>
      <c r="AA23" s="121"/>
      <c r="AB23" s="121">
        <v>59.7</v>
      </c>
      <c r="AC23" s="121">
        <v>52</v>
      </c>
      <c r="AD23" s="121"/>
      <c r="AE23" s="113">
        <v>87.7</v>
      </c>
      <c r="AF23" s="113"/>
      <c r="AG23" s="113"/>
      <c r="AH23" s="43"/>
    </row>
    <row r="24" spans="1:34" ht="63.75" customHeight="1">
      <c r="A24" s="78">
        <v>791</v>
      </c>
      <c r="B24" s="79" t="s">
        <v>71</v>
      </c>
      <c r="C24" s="117" t="s">
        <v>52</v>
      </c>
      <c r="D24" s="118">
        <f>E24+F24+G24+H24+I24+J24+K24+L24+M24</f>
        <v>1053.1000000000001</v>
      </c>
      <c r="E24" s="119">
        <v>81.1</v>
      </c>
      <c r="F24" s="119">
        <v>215.8</v>
      </c>
      <c r="G24" s="119"/>
      <c r="H24" s="119">
        <v>81.1</v>
      </c>
      <c r="I24" s="119">
        <v>215.9</v>
      </c>
      <c r="J24" s="119">
        <v>215.8</v>
      </c>
      <c r="K24" s="119">
        <v>81.1</v>
      </c>
      <c r="L24" s="119">
        <v>81.1</v>
      </c>
      <c r="M24" s="119">
        <v>81.2</v>
      </c>
      <c r="N24" s="120">
        <f>O24+P24+Q24+R24+S24+T24+U24+V24+W24</f>
        <v>1067.9</v>
      </c>
      <c r="O24" s="121">
        <v>81.9</v>
      </c>
      <c r="P24" s="121">
        <v>219.4</v>
      </c>
      <c r="Q24" s="113"/>
      <c r="R24" s="121">
        <v>81.9</v>
      </c>
      <c r="S24" s="121">
        <v>219.5</v>
      </c>
      <c r="T24" s="121">
        <v>219.4</v>
      </c>
      <c r="U24" s="121">
        <v>81.9</v>
      </c>
      <c r="V24" s="121">
        <v>81.9</v>
      </c>
      <c r="W24" s="121">
        <v>82</v>
      </c>
      <c r="X24" s="112">
        <f>Y24+Z24+AA24+AB24+AC24+AD24+AE24+AF24+AG24</f>
        <v>1106.2</v>
      </c>
      <c r="Y24" s="121">
        <v>84.1</v>
      </c>
      <c r="Z24" s="121">
        <v>228.5</v>
      </c>
      <c r="AA24" s="121"/>
      <c r="AB24" s="121">
        <v>84.1</v>
      </c>
      <c r="AC24" s="121">
        <v>228.6</v>
      </c>
      <c r="AD24" s="121">
        <v>228.5</v>
      </c>
      <c r="AE24" s="113">
        <v>84.1</v>
      </c>
      <c r="AF24" s="113">
        <v>84.1</v>
      </c>
      <c r="AG24" s="113">
        <v>84.2</v>
      </c>
      <c r="AH24" s="43"/>
    </row>
    <row r="25" spans="1:34" ht="48.75" customHeight="1">
      <c r="A25" s="78">
        <v>791</v>
      </c>
      <c r="B25" s="79" t="s">
        <v>72</v>
      </c>
      <c r="C25" s="117" t="s">
        <v>73</v>
      </c>
      <c r="D25" s="118">
        <f>E25+F25+G25+H25+I25+J25+K25+L25+M25</f>
        <v>4600</v>
      </c>
      <c r="E25" s="119">
        <v>400</v>
      </c>
      <c r="F25" s="119">
        <v>500</v>
      </c>
      <c r="G25" s="119">
        <v>1200</v>
      </c>
      <c r="H25" s="119">
        <v>400</v>
      </c>
      <c r="I25" s="119">
        <v>400</v>
      </c>
      <c r="J25" s="119">
        <v>400</v>
      </c>
      <c r="K25" s="119">
        <v>400</v>
      </c>
      <c r="L25" s="119">
        <v>400</v>
      </c>
      <c r="M25" s="119">
        <v>500</v>
      </c>
      <c r="N25" s="120">
        <f>O25+P25+Q25+R25+S25+T25+U25+V25+W25</f>
        <v>4600</v>
      </c>
      <c r="O25" s="121">
        <v>400</v>
      </c>
      <c r="P25" s="121">
        <v>500</v>
      </c>
      <c r="Q25" s="113">
        <v>1200</v>
      </c>
      <c r="R25" s="121">
        <v>400</v>
      </c>
      <c r="S25" s="121">
        <v>400</v>
      </c>
      <c r="T25" s="121">
        <v>400</v>
      </c>
      <c r="U25" s="121">
        <v>400</v>
      </c>
      <c r="V25" s="121">
        <v>400</v>
      </c>
      <c r="W25" s="121">
        <v>500</v>
      </c>
      <c r="X25" s="112">
        <f>Y25+Z25+AA25+AB25+AC25+AD25+AE25+AF25+AG25</f>
        <v>4600</v>
      </c>
      <c r="Y25" s="121">
        <v>400</v>
      </c>
      <c r="Z25" s="121">
        <v>500</v>
      </c>
      <c r="AA25" s="121">
        <v>1200</v>
      </c>
      <c r="AB25" s="121">
        <v>400</v>
      </c>
      <c r="AC25" s="121">
        <v>400</v>
      </c>
      <c r="AD25" s="121">
        <v>400</v>
      </c>
      <c r="AE25" s="113">
        <v>400</v>
      </c>
      <c r="AF25" s="113">
        <v>400</v>
      </c>
      <c r="AG25" s="113">
        <v>500</v>
      </c>
      <c r="AH25" s="43"/>
    </row>
    <row r="26" spans="1:34" ht="23.25" customHeight="1">
      <c r="A26" s="72"/>
      <c r="B26" s="72"/>
      <c r="C26" s="117" t="s">
        <v>53</v>
      </c>
      <c r="D26" s="118">
        <f>D22+D23+D24+D25</f>
        <v>15025.1</v>
      </c>
      <c r="E26" s="119">
        <f aca="true" t="shared" si="17" ref="E26:M26">E22+E23+E24+E25</f>
        <v>1611</v>
      </c>
      <c r="F26" s="119">
        <f t="shared" si="17"/>
        <v>2255.1</v>
      </c>
      <c r="G26" s="119">
        <f t="shared" si="17"/>
        <v>1200</v>
      </c>
      <c r="H26" s="119">
        <f t="shared" si="17"/>
        <v>1641</v>
      </c>
      <c r="I26" s="119">
        <f t="shared" si="17"/>
        <v>1560.5</v>
      </c>
      <c r="J26" s="119">
        <f t="shared" si="17"/>
        <v>1928.8</v>
      </c>
      <c r="K26" s="119">
        <f t="shared" si="17"/>
        <v>1554.8</v>
      </c>
      <c r="L26" s="119">
        <f t="shared" si="17"/>
        <v>1619</v>
      </c>
      <c r="M26" s="119">
        <f t="shared" si="17"/>
        <v>1654.9</v>
      </c>
      <c r="N26" s="121">
        <f>N22+N23+N24+N25</f>
        <v>14950.9</v>
      </c>
      <c r="O26" s="121">
        <f aca="true" t="shared" si="18" ref="O26:W26">O22+O23+O24+O25</f>
        <v>1619.3000000000002</v>
      </c>
      <c r="P26" s="121">
        <f t="shared" si="18"/>
        <v>2097.2000000000003</v>
      </c>
      <c r="Q26" s="113">
        <f t="shared" si="18"/>
        <v>1200</v>
      </c>
      <c r="R26" s="121">
        <f t="shared" si="18"/>
        <v>1640.8</v>
      </c>
      <c r="S26" s="121">
        <f t="shared" si="18"/>
        <v>1561.4</v>
      </c>
      <c r="T26" s="121">
        <f t="shared" si="18"/>
        <v>1963.0000000000002</v>
      </c>
      <c r="U26" s="121">
        <f t="shared" si="18"/>
        <v>1553.6000000000001</v>
      </c>
      <c r="V26" s="121">
        <f t="shared" si="18"/>
        <v>1640.9</v>
      </c>
      <c r="W26" s="121">
        <f t="shared" si="18"/>
        <v>1674.7</v>
      </c>
      <c r="X26" s="112">
        <f>X22+X23+X24+X25</f>
        <v>14951.2</v>
      </c>
      <c r="Y26" s="121">
        <f aca="true" t="shared" si="19" ref="Y26:AG26">Y22+Y23+Y24+Y25</f>
        <v>1616.4999999999998</v>
      </c>
      <c r="Z26" s="121">
        <f t="shared" si="19"/>
        <v>2141.7</v>
      </c>
      <c r="AA26" s="121">
        <f t="shared" si="19"/>
        <v>1200</v>
      </c>
      <c r="AB26" s="121">
        <f t="shared" si="19"/>
        <v>1638</v>
      </c>
      <c r="AC26" s="121">
        <f t="shared" si="19"/>
        <v>1565.5</v>
      </c>
      <c r="AD26" s="121">
        <f t="shared" si="19"/>
        <v>1954.6</v>
      </c>
      <c r="AE26" s="113">
        <f t="shared" si="19"/>
        <v>1550.8</v>
      </c>
      <c r="AF26" s="113">
        <f t="shared" si="19"/>
        <v>1624.3</v>
      </c>
      <c r="AG26" s="113">
        <f t="shared" si="19"/>
        <v>1659.8</v>
      </c>
      <c r="AH26" s="43"/>
    </row>
    <row r="27" spans="1:34" ht="18" customHeight="1">
      <c r="A27" s="72"/>
      <c r="B27" s="72"/>
      <c r="C27" s="114" t="s">
        <v>77</v>
      </c>
      <c r="D27" s="122">
        <f>D21+D26</f>
        <v>25886.1</v>
      </c>
      <c r="E27" s="122">
        <f>E21+E26</f>
        <v>2125</v>
      </c>
      <c r="F27" s="122">
        <f aca="true" t="shared" si="20" ref="F27:AG27">F21+F26</f>
        <v>3049.1</v>
      </c>
      <c r="G27" s="122">
        <f t="shared" si="20"/>
        <v>7334</v>
      </c>
      <c r="H27" s="122">
        <f t="shared" si="20"/>
        <v>2037</v>
      </c>
      <c r="I27" s="122">
        <f t="shared" si="20"/>
        <v>2296.5</v>
      </c>
      <c r="J27" s="122">
        <f t="shared" si="20"/>
        <v>2506.8</v>
      </c>
      <c r="K27" s="122">
        <f t="shared" si="20"/>
        <v>2091.8</v>
      </c>
      <c r="L27" s="122">
        <f t="shared" si="20"/>
        <v>2155</v>
      </c>
      <c r="M27" s="122">
        <f t="shared" si="20"/>
        <v>2290.9</v>
      </c>
      <c r="N27" s="120">
        <f t="shared" si="20"/>
        <v>26047.9</v>
      </c>
      <c r="O27" s="121">
        <f t="shared" si="20"/>
        <v>2141.3</v>
      </c>
      <c r="P27" s="121">
        <f t="shared" si="20"/>
        <v>2904.2000000000003</v>
      </c>
      <c r="Q27" s="113">
        <f t="shared" si="20"/>
        <v>7481</v>
      </c>
      <c r="R27" s="121">
        <f t="shared" si="20"/>
        <v>2047.8</v>
      </c>
      <c r="S27" s="121">
        <f t="shared" si="20"/>
        <v>2310.4</v>
      </c>
      <c r="T27" s="121">
        <f t="shared" si="20"/>
        <v>2552</v>
      </c>
      <c r="U27" s="121">
        <f t="shared" si="20"/>
        <v>2103.6000000000004</v>
      </c>
      <c r="V27" s="121">
        <f t="shared" si="20"/>
        <v>2188.9</v>
      </c>
      <c r="W27" s="121">
        <f t="shared" si="20"/>
        <v>2318.7</v>
      </c>
      <c r="X27" s="112">
        <f t="shared" si="20"/>
        <v>26277.2</v>
      </c>
      <c r="Y27" s="121">
        <f t="shared" si="20"/>
        <v>2143.5</v>
      </c>
      <c r="Z27" s="121">
        <f t="shared" si="20"/>
        <v>2953.7</v>
      </c>
      <c r="AA27" s="121">
        <f t="shared" si="20"/>
        <v>7672</v>
      </c>
      <c r="AB27" s="121">
        <f t="shared" si="20"/>
        <v>2050</v>
      </c>
      <c r="AC27" s="121">
        <f t="shared" si="20"/>
        <v>2319.5</v>
      </c>
      <c r="AD27" s="121">
        <f t="shared" si="20"/>
        <v>2548.6</v>
      </c>
      <c r="AE27" s="113">
        <f t="shared" si="20"/>
        <v>2105.8</v>
      </c>
      <c r="AF27" s="113">
        <f t="shared" si="20"/>
        <v>2177.3</v>
      </c>
      <c r="AG27" s="113">
        <f t="shared" si="20"/>
        <v>2306.8</v>
      </c>
      <c r="AH27" s="43"/>
    </row>
  </sheetData>
  <sheetProtection/>
  <mergeCells count="4">
    <mergeCell ref="D2:M2"/>
    <mergeCell ref="N2:W2"/>
    <mergeCell ref="X2:AG2"/>
    <mergeCell ref="A3:B3"/>
  </mergeCells>
  <printOptions/>
  <pageMargins left="0.5511811023622047" right="0" top="0.3937007874015748" bottom="0" header="0.5118110236220472" footer="0.5118110236220472"/>
  <pageSetup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38"/>
  <sheetViews>
    <sheetView zoomScalePageLayoutView="0" workbookViewId="0" topLeftCell="V1">
      <selection activeCell="X38" sqref="X38"/>
    </sheetView>
  </sheetViews>
  <sheetFormatPr defaultColWidth="9.125" defaultRowHeight="12.75"/>
  <cols>
    <col min="1" max="1" width="21.125" style="23" customWidth="1"/>
    <col min="2" max="2" width="8.87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503906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375" style="23" customWidth="1"/>
    <col min="18" max="18" width="6.625" style="23" customWidth="1"/>
    <col min="19" max="19" width="7.375" style="23" customWidth="1"/>
    <col min="20" max="20" width="6.625" style="23" customWidth="1"/>
    <col min="21" max="21" width="8.625" style="23" customWidth="1"/>
    <col min="22" max="22" width="9.875" style="23" customWidth="1"/>
    <col min="23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9.375" style="23" customWidth="1"/>
    <col min="30" max="30" width="6.50390625" style="23" customWidth="1"/>
    <col min="31" max="31" width="7.00390625" style="23" customWidth="1"/>
    <col min="32" max="33" width="10.125" style="23" customWidth="1"/>
    <col min="34" max="34" width="9.87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21.75" customHeight="1" thickBot="1">
      <c r="G2" s="160" t="s">
        <v>115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hidden="1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116</v>
      </c>
      <c r="D6" s="131" t="s">
        <v>117</v>
      </c>
      <c r="E6" s="153" t="s">
        <v>16</v>
      </c>
      <c r="F6" s="140" t="s">
        <v>118</v>
      </c>
      <c r="G6" s="126" t="str">
        <f>B6</f>
        <v>Уточненный план на 2020год</v>
      </c>
      <c r="H6" s="131" t="str">
        <f>C6</f>
        <v>Исполнено на 01.10.  2019</v>
      </c>
      <c r="I6" s="131" t="str">
        <f>D6</f>
        <v>Исполнено на 1.10.  2020</v>
      </c>
      <c r="J6" s="153" t="str">
        <f>E6</f>
        <v>%% к годовому плану</v>
      </c>
      <c r="K6" s="140" t="str">
        <f>F6</f>
        <v>% исп. по сравнению с 1.10.19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01.10.  2019</v>
      </c>
      <c r="N6" s="131" t="str">
        <f t="shared" si="0"/>
        <v>Исполнено на 1.10.  2020</v>
      </c>
      <c r="O6" s="153" t="str">
        <f t="shared" si="0"/>
        <v>%% к годовому плану</v>
      </c>
      <c r="P6" s="140" t="str">
        <f t="shared" si="0"/>
        <v>% исп. по сравнению с 1.10.19</v>
      </c>
      <c r="Q6" s="129" t="str">
        <f t="shared" si="0"/>
        <v>Уточненный план на 2020год</v>
      </c>
      <c r="R6" s="131" t="str">
        <f t="shared" si="0"/>
        <v>Исполнено на 01.10.  2019</v>
      </c>
      <c r="S6" s="131" t="str">
        <f t="shared" si="0"/>
        <v>Исполнено на 1.10.  2020</v>
      </c>
      <c r="T6" s="153" t="str">
        <f t="shared" si="0"/>
        <v>%% к годовому плану</v>
      </c>
      <c r="U6" s="140" t="str">
        <f t="shared" si="0"/>
        <v>% исп. по сравнению с 1.10.19</v>
      </c>
      <c r="V6" s="126" t="str">
        <f>G6</f>
        <v>Уточненный план на 2020год</v>
      </c>
      <c r="W6" s="131" t="str">
        <f>H6</f>
        <v>Исполнено на 01.10.  2019</v>
      </c>
      <c r="X6" s="131" t="str">
        <f>I6</f>
        <v>Исполнено на 1.10.  2020</v>
      </c>
      <c r="Y6" s="153" t="str">
        <f>J6</f>
        <v>%% к годовому плану</v>
      </c>
      <c r="Z6" s="140" t="str">
        <f>K6</f>
        <v>% исп. по сравнению с 1.10.19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01.10.  2019</v>
      </c>
      <c r="AC6" s="131" t="str">
        <f t="shared" si="1"/>
        <v>Исполнено на 1.10.  2020</v>
      </c>
      <c r="AD6" s="153" t="str">
        <f t="shared" si="1"/>
        <v>%% к годовому плану</v>
      </c>
      <c r="AE6" s="140" t="str">
        <f t="shared" si="1"/>
        <v>% исп. по сравнению с 1.10.19</v>
      </c>
      <c r="AF6" s="129" t="str">
        <f t="shared" si="1"/>
        <v>Уточненный план на 2020год</v>
      </c>
      <c r="AG6" s="131" t="str">
        <f t="shared" si="1"/>
        <v>Исполнено на 01.10.  2019</v>
      </c>
      <c r="AH6" s="131" t="str">
        <f t="shared" si="1"/>
        <v>Исполнено на 1.10.  2020</v>
      </c>
      <c r="AI6" s="131" t="str">
        <f t="shared" si="1"/>
        <v>%% к годовому плану</v>
      </c>
      <c r="AJ6" s="159" t="str">
        <f t="shared" si="1"/>
        <v>% исп. по сравнению с 1.10.19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13.2</v>
      </c>
      <c r="D9" s="89">
        <v>15.5</v>
      </c>
      <c r="E9" s="12">
        <f aca="true" t="shared" si="2" ref="E9:E18">D9/B9%</f>
        <v>70.45454545454545</v>
      </c>
      <c r="F9" s="24">
        <f aca="true" t="shared" si="3" ref="F9:F18">D9/C9%</f>
        <v>117.42424242424242</v>
      </c>
      <c r="G9" s="52">
        <v>22</v>
      </c>
      <c r="H9" s="87">
        <v>0.4</v>
      </c>
      <c r="I9" s="87">
        <v>6.1</v>
      </c>
      <c r="J9" s="17">
        <f aca="true" t="shared" si="4" ref="J9:J18">I9/G9%</f>
        <v>27.727272727272727</v>
      </c>
      <c r="K9" s="25">
        <f aca="true" t="shared" si="5" ref="K9:K18">I9/H9%</f>
        <v>1524.9999999999998</v>
      </c>
      <c r="L9" s="5">
        <v>150</v>
      </c>
      <c r="M9" s="89">
        <v>125</v>
      </c>
      <c r="N9" s="89">
        <v>171.7</v>
      </c>
      <c r="O9" s="12">
        <f aca="true" t="shared" si="6" ref="O9:O18">N9/L9%</f>
        <v>114.46666666666665</v>
      </c>
      <c r="P9" s="24">
        <f aca="true" t="shared" si="7" ref="P9:P18">N9/M9%</f>
        <v>137.35999999999999</v>
      </c>
      <c r="Q9" s="5">
        <v>280</v>
      </c>
      <c r="R9" s="89">
        <v>20.4</v>
      </c>
      <c r="S9" s="87">
        <v>41.4</v>
      </c>
      <c r="T9" s="12">
        <f aca="true" t="shared" si="8" ref="T9:T18">S9/Q9%</f>
        <v>14.785714285714286</v>
      </c>
      <c r="U9" s="24">
        <f aca="true" t="shared" si="9" ref="U9:U18">S9/R9%</f>
        <v>202.94117647058823</v>
      </c>
      <c r="V9" s="6">
        <v>1</v>
      </c>
      <c r="W9" s="89">
        <v>0.6</v>
      </c>
      <c r="X9" s="89">
        <v>6.6</v>
      </c>
      <c r="Y9" s="17">
        <f aca="true" t="shared" si="10" ref="Y9:Y18">X9/V9%</f>
        <v>660</v>
      </c>
      <c r="Z9" s="25">
        <f aca="true" t="shared" si="11" ref="Z9:Z18">X9/W9%</f>
        <v>1100</v>
      </c>
      <c r="AA9" s="6">
        <v>6</v>
      </c>
      <c r="AB9" s="87">
        <v>5</v>
      </c>
      <c r="AC9" s="87">
        <v>4.5</v>
      </c>
      <c r="AD9" s="17">
        <f aca="true" t="shared" si="12" ref="AD9:AD18">AC9/AA9%</f>
        <v>75</v>
      </c>
      <c r="AE9" s="34">
        <f aca="true" t="shared" si="13" ref="AE9:AE18">AC9/AB9%</f>
        <v>90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22.4</v>
      </c>
      <c r="D10" s="88">
        <v>22.6</v>
      </c>
      <c r="E10" s="13">
        <f t="shared" si="2"/>
        <v>64.57142857142858</v>
      </c>
      <c r="F10" s="24">
        <f t="shared" si="3"/>
        <v>100.89285714285715</v>
      </c>
      <c r="G10" s="49">
        <v>82</v>
      </c>
      <c r="H10" s="88">
        <v>45.2</v>
      </c>
      <c r="I10" s="88">
        <v>14.4</v>
      </c>
      <c r="J10" s="17">
        <f t="shared" si="4"/>
        <v>17.5609756097561</v>
      </c>
      <c r="K10" s="28">
        <f t="shared" si="5"/>
        <v>31.858407079646017</v>
      </c>
      <c r="L10" s="1">
        <v>140</v>
      </c>
      <c r="M10" s="88">
        <v>77</v>
      </c>
      <c r="N10" s="88">
        <v>130.2</v>
      </c>
      <c r="O10" s="13">
        <f t="shared" si="6"/>
        <v>93</v>
      </c>
      <c r="P10" s="27">
        <f t="shared" si="7"/>
        <v>169.09090909090907</v>
      </c>
      <c r="Q10" s="1">
        <v>450</v>
      </c>
      <c r="R10" s="88">
        <v>77.5</v>
      </c>
      <c r="S10" s="88">
        <v>85.2</v>
      </c>
      <c r="T10" s="13">
        <f t="shared" si="8"/>
        <v>18.933333333333334</v>
      </c>
      <c r="U10" s="27">
        <f t="shared" si="9"/>
        <v>109.93548387096774</v>
      </c>
      <c r="V10" s="3">
        <v>1</v>
      </c>
      <c r="W10" s="88">
        <v>0.9</v>
      </c>
      <c r="X10" s="88">
        <v>3.5</v>
      </c>
      <c r="Y10" s="13">
        <f t="shared" si="10"/>
        <v>350</v>
      </c>
      <c r="Z10" s="28">
        <f t="shared" si="11"/>
        <v>388.88888888888886</v>
      </c>
      <c r="AA10" s="3">
        <v>6</v>
      </c>
      <c r="AB10" s="88">
        <v>4.3</v>
      </c>
      <c r="AC10" s="88">
        <v>11.5</v>
      </c>
      <c r="AD10" s="13">
        <f t="shared" si="12"/>
        <v>191.66666666666669</v>
      </c>
      <c r="AE10" s="27">
        <f t="shared" si="13"/>
        <v>267.4418604651163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920.9</v>
      </c>
      <c r="D11" s="89">
        <v>987.2</v>
      </c>
      <c r="E11" s="12">
        <f t="shared" si="2"/>
        <v>71.53623188405797</v>
      </c>
      <c r="F11" s="24">
        <f t="shared" si="3"/>
        <v>107.19947877076774</v>
      </c>
      <c r="G11" s="51">
        <v>800</v>
      </c>
      <c r="H11" s="89">
        <v>98.8</v>
      </c>
      <c r="I11" s="89">
        <v>233.3</v>
      </c>
      <c r="J11" s="12">
        <f t="shared" si="4"/>
        <v>29.1625</v>
      </c>
      <c r="K11" s="30">
        <f t="shared" si="5"/>
        <v>236.1336032388664</v>
      </c>
      <c r="L11" s="2">
        <v>1974</v>
      </c>
      <c r="M11" s="89">
        <v>1339.2</v>
      </c>
      <c r="N11" s="89">
        <v>1609.4</v>
      </c>
      <c r="O11" s="12">
        <f t="shared" si="6"/>
        <v>81.52988855116516</v>
      </c>
      <c r="P11" s="24">
        <f t="shared" si="7"/>
        <v>120.17622461170848</v>
      </c>
      <c r="Q11" s="2">
        <v>1840</v>
      </c>
      <c r="R11" s="89">
        <v>276.7</v>
      </c>
      <c r="S11" s="89">
        <v>268.5</v>
      </c>
      <c r="T11" s="12">
        <f t="shared" si="8"/>
        <v>14.592391304347828</v>
      </c>
      <c r="U11" s="24">
        <f t="shared" si="9"/>
        <v>97.03650162631008</v>
      </c>
      <c r="V11" s="4">
        <v>20</v>
      </c>
      <c r="W11" s="89">
        <v>25.6</v>
      </c>
      <c r="X11" s="89">
        <v>38.6</v>
      </c>
      <c r="Y11" s="12">
        <f t="shared" si="10"/>
        <v>193</v>
      </c>
      <c r="Z11" s="30">
        <f t="shared" si="11"/>
        <v>150.78125</v>
      </c>
      <c r="AA11" s="4">
        <v>13</v>
      </c>
      <c r="AB11" s="89">
        <v>4.6</v>
      </c>
      <c r="AC11" s="89">
        <v>3.1</v>
      </c>
      <c r="AD11" s="12">
        <f t="shared" si="12"/>
        <v>23.846153846153847</v>
      </c>
      <c r="AE11" s="24">
        <f t="shared" si="13"/>
        <v>67.3913043478261</v>
      </c>
      <c r="AF11" s="3"/>
      <c r="AG11" s="101">
        <v>0.1</v>
      </c>
      <c r="AH11" s="101"/>
      <c r="AI11" s="10" t="e">
        <f t="shared" si="14"/>
        <v>#DIV/0!</v>
      </c>
      <c r="AJ11" s="41">
        <f t="shared" si="15"/>
        <v>0</v>
      </c>
    </row>
    <row r="12" spans="1:36" ht="29.25" customHeight="1" thickBot="1">
      <c r="A12" s="63" t="s">
        <v>4</v>
      </c>
      <c r="B12" s="19">
        <v>10</v>
      </c>
      <c r="C12" s="88">
        <v>7.7</v>
      </c>
      <c r="D12" s="88">
        <v>7</v>
      </c>
      <c r="E12" s="13">
        <f t="shared" si="2"/>
        <v>70</v>
      </c>
      <c r="F12" s="28">
        <f t="shared" si="3"/>
        <v>90.9090909090909</v>
      </c>
      <c r="G12" s="49">
        <v>36</v>
      </c>
      <c r="H12" s="88">
        <v>2.2</v>
      </c>
      <c r="I12" s="88">
        <v>10.2</v>
      </c>
      <c r="J12" s="13">
        <f t="shared" si="4"/>
        <v>28.333333333333332</v>
      </c>
      <c r="K12" s="28">
        <f t="shared" si="5"/>
        <v>463.63636363636357</v>
      </c>
      <c r="L12" s="16">
        <v>106</v>
      </c>
      <c r="M12" s="88">
        <v>68.7</v>
      </c>
      <c r="N12" s="88">
        <v>105</v>
      </c>
      <c r="O12" s="13">
        <f t="shared" si="6"/>
        <v>99.0566037735849</v>
      </c>
      <c r="P12" s="28">
        <f t="shared" si="7"/>
        <v>152.83842794759823</v>
      </c>
      <c r="Q12" s="16">
        <v>240</v>
      </c>
      <c r="R12" s="88">
        <v>40.6</v>
      </c>
      <c r="S12" s="88">
        <v>39.9</v>
      </c>
      <c r="T12" s="13">
        <f t="shared" si="8"/>
        <v>16.625</v>
      </c>
      <c r="U12" s="28">
        <f t="shared" si="9"/>
        <v>98.27586206896551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5</v>
      </c>
      <c r="AC12" s="88">
        <v>1.8</v>
      </c>
      <c r="AD12" s="13">
        <f t="shared" si="12"/>
        <v>36</v>
      </c>
      <c r="AE12" s="27">
        <f t="shared" si="13"/>
        <v>36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29.1</v>
      </c>
      <c r="D13" s="88">
        <v>29.6</v>
      </c>
      <c r="E13" s="13">
        <f t="shared" si="2"/>
        <v>70.47619047619048</v>
      </c>
      <c r="F13" s="28">
        <f t="shared" si="3"/>
        <v>101.71821305841924</v>
      </c>
      <c r="G13" s="49">
        <v>70</v>
      </c>
      <c r="H13" s="88">
        <v>4.4</v>
      </c>
      <c r="I13" s="88">
        <v>7.9</v>
      </c>
      <c r="J13" s="13">
        <f t="shared" si="4"/>
        <v>11.285714285714286</v>
      </c>
      <c r="K13" s="28">
        <f t="shared" si="5"/>
        <v>179.54545454545453</v>
      </c>
      <c r="L13" s="16">
        <v>280</v>
      </c>
      <c r="M13" s="88">
        <v>179.2</v>
      </c>
      <c r="N13" s="88">
        <v>298.4</v>
      </c>
      <c r="O13" s="13">
        <f t="shared" si="6"/>
        <v>106.57142857142857</v>
      </c>
      <c r="P13" s="28">
        <f t="shared" si="7"/>
        <v>166.51785714285714</v>
      </c>
      <c r="Q13" s="16">
        <v>330</v>
      </c>
      <c r="R13" s="88">
        <v>43.1</v>
      </c>
      <c r="S13" s="88">
        <v>60.1</v>
      </c>
      <c r="T13" s="13">
        <f t="shared" si="8"/>
        <v>18.212121212121215</v>
      </c>
      <c r="U13" s="28">
        <f t="shared" si="9"/>
        <v>139.4431554524362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17.4</v>
      </c>
      <c r="AC13" s="88">
        <v>3</v>
      </c>
      <c r="AD13" s="13">
        <f t="shared" si="12"/>
        <v>60</v>
      </c>
      <c r="AE13" s="27">
        <f t="shared" si="13"/>
        <v>17.24137931034483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41.6</v>
      </c>
      <c r="D14" s="88">
        <v>41.3</v>
      </c>
      <c r="E14" s="13">
        <f t="shared" si="2"/>
        <v>91.77777777777777</v>
      </c>
      <c r="F14" s="28">
        <f t="shared" si="3"/>
        <v>99.27884615384613</v>
      </c>
      <c r="G14" s="49">
        <v>40</v>
      </c>
      <c r="H14" s="88">
        <v>3.9</v>
      </c>
      <c r="I14" s="88">
        <v>12.4</v>
      </c>
      <c r="J14" s="13">
        <f t="shared" si="4"/>
        <v>31</v>
      </c>
      <c r="K14" s="28">
        <f t="shared" si="5"/>
        <v>317.94871794871796</v>
      </c>
      <c r="L14" s="16">
        <v>170</v>
      </c>
      <c r="M14" s="88">
        <v>97.6</v>
      </c>
      <c r="N14" s="88">
        <v>184.7</v>
      </c>
      <c r="O14" s="13">
        <f t="shared" si="6"/>
        <v>108.6470588235294</v>
      </c>
      <c r="P14" s="28">
        <f t="shared" si="7"/>
        <v>189.2418032786885</v>
      </c>
      <c r="Q14" s="16">
        <v>330</v>
      </c>
      <c r="R14" s="88">
        <v>48.2</v>
      </c>
      <c r="S14" s="88">
        <v>60.9</v>
      </c>
      <c r="T14" s="13">
        <f t="shared" si="8"/>
        <v>18.454545454545457</v>
      </c>
      <c r="U14" s="28">
        <f t="shared" si="9"/>
        <v>126.34854771784231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3.6</v>
      </c>
      <c r="AC14" s="88">
        <v>1</v>
      </c>
      <c r="AD14" s="13">
        <f t="shared" si="12"/>
        <v>20</v>
      </c>
      <c r="AE14" s="27">
        <f t="shared" si="13"/>
        <v>27.777777777777775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2.8</v>
      </c>
      <c r="D15" s="88">
        <v>5.7</v>
      </c>
      <c r="E15" s="13">
        <f t="shared" si="2"/>
        <v>95</v>
      </c>
      <c r="F15" s="28">
        <f t="shared" si="3"/>
        <v>203.5714285714286</v>
      </c>
      <c r="G15" s="49">
        <v>50</v>
      </c>
      <c r="H15" s="88">
        <v>2.5</v>
      </c>
      <c r="I15" s="88">
        <v>5.6</v>
      </c>
      <c r="J15" s="13">
        <f t="shared" si="4"/>
        <v>11.2</v>
      </c>
      <c r="K15" s="28">
        <f t="shared" si="5"/>
        <v>223.99999999999997</v>
      </c>
      <c r="L15" s="16">
        <v>220</v>
      </c>
      <c r="M15" s="88">
        <v>141.2</v>
      </c>
      <c r="N15" s="88">
        <v>221.1</v>
      </c>
      <c r="O15" s="13">
        <f t="shared" si="6"/>
        <v>100.49999999999999</v>
      </c>
      <c r="P15" s="28">
        <f t="shared" si="7"/>
        <v>156.58640226628896</v>
      </c>
      <c r="Q15" s="16">
        <v>260</v>
      </c>
      <c r="R15" s="88">
        <v>24.1</v>
      </c>
      <c r="S15" s="88">
        <v>54</v>
      </c>
      <c r="T15" s="13">
        <f t="shared" si="8"/>
        <v>20.76923076923077</v>
      </c>
      <c r="U15" s="28">
        <f t="shared" si="9"/>
        <v>224.06639004149375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1.3</v>
      </c>
      <c r="AC15" s="88">
        <v>1.2</v>
      </c>
      <c r="AD15" s="13">
        <f t="shared" si="12"/>
        <v>60</v>
      </c>
      <c r="AE15" s="27">
        <f t="shared" si="13"/>
        <v>92.30769230769229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18.4</v>
      </c>
      <c r="D16" s="88">
        <v>22.2</v>
      </c>
      <c r="E16" s="13">
        <f t="shared" si="2"/>
        <v>88.8</v>
      </c>
      <c r="F16" s="28">
        <f t="shared" si="3"/>
        <v>120.65217391304347</v>
      </c>
      <c r="G16" s="49">
        <v>38</v>
      </c>
      <c r="H16" s="88">
        <v>10.3</v>
      </c>
      <c r="I16" s="88">
        <v>7.8</v>
      </c>
      <c r="J16" s="17">
        <f t="shared" si="4"/>
        <v>20.526315789473685</v>
      </c>
      <c r="K16" s="28">
        <f t="shared" si="5"/>
        <v>75.72815533980582</v>
      </c>
      <c r="L16" s="16">
        <v>170</v>
      </c>
      <c r="M16" s="88">
        <v>86</v>
      </c>
      <c r="N16" s="88">
        <v>105.4</v>
      </c>
      <c r="O16" s="13">
        <f t="shared" si="6"/>
        <v>62.00000000000001</v>
      </c>
      <c r="P16" s="28">
        <f t="shared" si="7"/>
        <v>122.55813953488374</v>
      </c>
      <c r="Q16" s="16">
        <v>300</v>
      </c>
      <c r="R16" s="88">
        <v>52.8</v>
      </c>
      <c r="S16" s="88">
        <v>40.3</v>
      </c>
      <c r="T16" s="13">
        <f t="shared" si="8"/>
        <v>13.433333333333332</v>
      </c>
      <c r="U16" s="28">
        <f t="shared" si="9"/>
        <v>76.32575757575756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2.1</v>
      </c>
      <c r="AC16" s="88">
        <v>0.1</v>
      </c>
      <c r="AD16" s="13">
        <f t="shared" si="12"/>
        <v>2.5</v>
      </c>
      <c r="AE16" s="27">
        <f t="shared" si="13"/>
        <v>4.761904761904762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27.7</v>
      </c>
      <c r="D17" s="88">
        <v>29.1</v>
      </c>
      <c r="E17" s="13">
        <f t="shared" si="2"/>
        <v>83.14285714285715</v>
      </c>
      <c r="F17" s="28">
        <f t="shared" si="3"/>
        <v>105.05415162454875</v>
      </c>
      <c r="G17" s="49">
        <v>80</v>
      </c>
      <c r="H17" s="88">
        <v>3.2</v>
      </c>
      <c r="I17" s="88">
        <v>-1.3</v>
      </c>
      <c r="J17" s="13">
        <f t="shared" si="4"/>
        <v>-1.625</v>
      </c>
      <c r="K17" s="28">
        <f t="shared" si="5"/>
        <v>-40.625</v>
      </c>
      <c r="L17" s="16">
        <v>160</v>
      </c>
      <c r="M17" s="88">
        <v>106.2</v>
      </c>
      <c r="N17" s="88">
        <v>176.1</v>
      </c>
      <c r="O17" s="13">
        <f t="shared" si="6"/>
        <v>110.06249999999999</v>
      </c>
      <c r="P17" s="28">
        <f t="shared" si="7"/>
        <v>165.819209039548</v>
      </c>
      <c r="Q17" s="16">
        <v>320</v>
      </c>
      <c r="R17" s="88">
        <v>41.7</v>
      </c>
      <c r="S17" s="88">
        <v>65</v>
      </c>
      <c r="T17" s="13">
        <f t="shared" si="8"/>
        <v>20.3125</v>
      </c>
      <c r="U17" s="28">
        <f t="shared" si="9"/>
        <v>155.87529976019184</v>
      </c>
      <c r="V17" s="16">
        <v>8</v>
      </c>
      <c r="W17" s="88">
        <v>9.9</v>
      </c>
      <c r="X17" s="88"/>
      <c r="Y17" s="13">
        <f t="shared" si="10"/>
        <v>0</v>
      </c>
      <c r="Z17" s="28">
        <f t="shared" si="11"/>
        <v>0</v>
      </c>
      <c r="AA17" s="16">
        <v>4</v>
      </c>
      <c r="AB17" s="88">
        <v>2.8</v>
      </c>
      <c r="AC17" s="88">
        <v>2.8</v>
      </c>
      <c r="AD17" s="13">
        <f t="shared" si="12"/>
        <v>70</v>
      </c>
      <c r="AE17" s="27">
        <f t="shared" si="13"/>
        <v>100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1083.8000000000002</v>
      </c>
      <c r="D18" s="88">
        <f>SUM(D9:D17)</f>
        <v>1160.1999999999998</v>
      </c>
      <c r="E18" s="13">
        <f t="shared" si="2"/>
        <v>72.51249999999999</v>
      </c>
      <c r="F18" s="28">
        <f t="shared" si="3"/>
        <v>107.04927108322566</v>
      </c>
      <c r="G18" s="39">
        <f>SUM(G9:G17)</f>
        <v>1218</v>
      </c>
      <c r="H18" s="90">
        <f>SUM(H9:H17)</f>
        <v>170.9</v>
      </c>
      <c r="I18" s="90">
        <f>SUM(I9:I17)</f>
        <v>296.4</v>
      </c>
      <c r="J18" s="13">
        <f t="shared" si="4"/>
        <v>24.334975369458128</v>
      </c>
      <c r="K18" s="28">
        <f t="shared" si="5"/>
        <v>173.43475716793444</v>
      </c>
      <c r="L18" s="22">
        <f>SUM(L9:L17)</f>
        <v>3370</v>
      </c>
      <c r="M18" s="88">
        <f>SUM(M9:M17)</f>
        <v>2220.1</v>
      </c>
      <c r="N18" s="88">
        <f>SUM(N9:N17)</f>
        <v>3002</v>
      </c>
      <c r="O18" s="13">
        <f t="shared" si="6"/>
        <v>89.08011869436201</v>
      </c>
      <c r="P18" s="28">
        <f t="shared" si="7"/>
        <v>135.21913427323094</v>
      </c>
      <c r="Q18" s="22">
        <f>SUM(Q9:Q17)</f>
        <v>4350</v>
      </c>
      <c r="R18" s="88">
        <f>SUM(R9:R17)</f>
        <v>625.1</v>
      </c>
      <c r="S18" s="88">
        <f>SUM(S9:S17)</f>
        <v>715.3</v>
      </c>
      <c r="T18" s="13">
        <f t="shared" si="8"/>
        <v>16.44367816091954</v>
      </c>
      <c r="U18" s="28">
        <f t="shared" si="9"/>
        <v>114.42969124940008</v>
      </c>
      <c r="V18" s="22">
        <f>SUM(V9:V17)</f>
        <v>30</v>
      </c>
      <c r="W18" s="109">
        <f>SUM(W9:W17)</f>
        <v>37</v>
      </c>
      <c r="X18" s="88">
        <f>SUM(X9:X17)</f>
        <v>48.7</v>
      </c>
      <c r="Y18" s="13">
        <f t="shared" si="10"/>
        <v>162.33333333333334</v>
      </c>
      <c r="Z18" s="28">
        <f t="shared" si="11"/>
        <v>131.62162162162164</v>
      </c>
      <c r="AA18" s="22">
        <f>SUM(AA9:AA17)</f>
        <v>50</v>
      </c>
      <c r="AB18" s="88">
        <f>SUM(AB9:AB17)</f>
        <v>46.099999999999994</v>
      </c>
      <c r="AC18" s="88">
        <f>SUM(AC9:AC17)</f>
        <v>29.000000000000004</v>
      </c>
      <c r="AD18" s="13">
        <f t="shared" si="12"/>
        <v>58.00000000000001</v>
      </c>
      <c r="AE18" s="27">
        <f t="shared" si="13"/>
        <v>62.9067245119306</v>
      </c>
      <c r="AF18" s="9">
        <f>SUM(AF9:AF17)</f>
        <v>0</v>
      </c>
      <c r="AG18" s="101">
        <f>SUM(AG9:AG17)</f>
        <v>0.1</v>
      </c>
      <c r="AH18" s="101">
        <f>SUM(AH9:AH17)</f>
        <v>0</v>
      </c>
      <c r="AI18" s="13" t="e">
        <f t="shared" si="14"/>
        <v>#DIV/0!</v>
      </c>
      <c r="AJ18" s="28">
        <f t="shared" si="15"/>
        <v>0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53551.399999999994</v>
      </c>
      <c r="D19" s="91">
        <f>D20-D18</f>
        <v>57035.100000000006</v>
      </c>
      <c r="E19" s="13">
        <f>D19/B19%</f>
        <v>70.3268803945746</v>
      </c>
      <c r="F19" s="28">
        <f>D19/C19%</f>
        <v>106.5053387959979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3900.8</v>
      </c>
      <c r="X19" s="91">
        <f>X20-X18</f>
        <v>3878.3</v>
      </c>
      <c r="Y19" s="13">
        <f>X19/V19%</f>
        <v>138.5107142857143</v>
      </c>
      <c r="Z19" s="28">
        <f>X19/W19%</f>
        <v>99.42319524200164</v>
      </c>
      <c r="AA19" s="19">
        <f>AA20-AA18</f>
        <v>110</v>
      </c>
      <c r="AB19" s="88">
        <f>AB20-AB18</f>
        <v>107.6</v>
      </c>
      <c r="AC19" s="88">
        <f>AC20-AC18</f>
        <v>67.6</v>
      </c>
      <c r="AD19" s="13">
        <f>AC19/AA19%</f>
        <v>61.454545454545446</v>
      </c>
      <c r="AE19" s="28">
        <f>AC19/AB19%</f>
        <v>62.825278810408925</v>
      </c>
      <c r="AF19" s="19">
        <f>AF20-AF18</f>
        <v>1800</v>
      </c>
      <c r="AG19" s="88">
        <f>AG20-AG18</f>
        <v>1245.9</v>
      </c>
      <c r="AH19" s="88">
        <f>AH20-AH18</f>
        <v>1382.4</v>
      </c>
      <c r="AI19" s="13">
        <f>AH19/AF19%</f>
        <v>76.80000000000001</v>
      </c>
      <c r="AJ19" s="28">
        <f>AH19/AG19%</f>
        <v>110.95593546833614</v>
      </c>
    </row>
    <row r="20" spans="1:36" ht="44.25" customHeight="1" thickBot="1">
      <c r="A20" s="63" t="s">
        <v>0</v>
      </c>
      <c r="B20" s="19">
        <v>82700</v>
      </c>
      <c r="C20" s="92">
        <v>54635.2</v>
      </c>
      <c r="D20" s="92">
        <v>58195.3</v>
      </c>
      <c r="E20" s="13">
        <f>D20/B20%</f>
        <v>70.36916565900847</v>
      </c>
      <c r="F20" s="28">
        <f>D20/C20%</f>
        <v>106.51612879608751</v>
      </c>
      <c r="G20" s="13">
        <f>G18</f>
        <v>1218</v>
      </c>
      <c r="H20" s="88">
        <v>170.9</v>
      </c>
      <c r="I20" s="88">
        <f>I18</f>
        <v>296.4</v>
      </c>
      <c r="J20" s="13">
        <f>I20/G20%</f>
        <v>24.334975369458128</v>
      </c>
      <c r="K20" s="28">
        <f>I20/H20%</f>
        <v>173.43475716793444</v>
      </c>
      <c r="L20" s="19">
        <f>L18+L19</f>
        <v>3370</v>
      </c>
      <c r="M20" s="88">
        <f>M18</f>
        <v>2220.1</v>
      </c>
      <c r="N20" s="88">
        <f>N18</f>
        <v>3002</v>
      </c>
      <c r="O20" s="13">
        <f>N20/L20%</f>
        <v>89.08011869436201</v>
      </c>
      <c r="P20" s="28">
        <f>N20/M20%</f>
        <v>135.21913427323094</v>
      </c>
      <c r="Q20" s="19">
        <f>Q18+Q19</f>
        <v>4350</v>
      </c>
      <c r="R20" s="88">
        <f>R18</f>
        <v>625.1</v>
      </c>
      <c r="S20" s="88">
        <f>S18</f>
        <v>715.3</v>
      </c>
      <c r="T20" s="13">
        <f>S20/Q20%</f>
        <v>16.44367816091954</v>
      </c>
      <c r="U20" s="28">
        <f>S20/R20%</f>
        <v>114.42969124940008</v>
      </c>
      <c r="V20" s="19">
        <v>2830</v>
      </c>
      <c r="W20" s="91">
        <v>3937.8</v>
      </c>
      <c r="X20" s="91">
        <v>3927</v>
      </c>
      <c r="Y20" s="13">
        <f>X20/V20%</f>
        <v>138.76325088339223</v>
      </c>
      <c r="Z20" s="28">
        <f>X20/W20%</f>
        <v>99.72573518208137</v>
      </c>
      <c r="AA20" s="19">
        <v>160</v>
      </c>
      <c r="AB20" s="92">
        <v>153.7</v>
      </c>
      <c r="AC20" s="92">
        <v>96.6</v>
      </c>
      <c r="AD20" s="13">
        <f>AC20/AA20%</f>
        <v>60.37499999999999</v>
      </c>
      <c r="AE20" s="27">
        <f>AC20/AB20%</f>
        <v>62.84970722186077</v>
      </c>
      <c r="AF20" s="11">
        <v>1800</v>
      </c>
      <c r="AG20" s="110">
        <v>1246</v>
      </c>
      <c r="AH20" s="110">
        <v>1382.4</v>
      </c>
      <c r="AI20" s="13">
        <f>AH20/AF20%</f>
        <v>76.80000000000001</v>
      </c>
      <c r="AJ20" s="28">
        <f>AH20/AG20%</f>
        <v>110.9470304975923</v>
      </c>
    </row>
    <row r="21" ht="15.75" thickBot="1"/>
    <row r="22" spans="1:36" ht="15" customHeight="1">
      <c r="A22" s="133" t="s">
        <v>12</v>
      </c>
      <c r="B22" s="141" t="s">
        <v>57</v>
      </c>
      <c r="C22" s="162"/>
      <c r="D22" s="162"/>
      <c r="E22" s="162"/>
      <c r="F22" s="162"/>
      <c r="G22" s="173" t="s">
        <v>23</v>
      </c>
      <c r="H22" s="174"/>
      <c r="I22" s="174"/>
      <c r="J22" s="174"/>
      <c r="K22" s="175"/>
      <c r="L22" s="141" t="s">
        <v>54</v>
      </c>
      <c r="M22" s="142"/>
      <c r="N22" s="142"/>
      <c r="O22" s="142"/>
      <c r="P22" s="143"/>
      <c r="Q22" s="141" t="s">
        <v>11</v>
      </c>
      <c r="R22" s="162"/>
      <c r="S22" s="162"/>
      <c r="T22" s="162"/>
      <c r="U22" s="171"/>
      <c r="V22" s="141" t="s">
        <v>19</v>
      </c>
      <c r="W22" s="162"/>
      <c r="X22" s="162"/>
      <c r="Y22" s="162"/>
      <c r="Z22" s="171"/>
      <c r="AA22" s="141" t="s">
        <v>24</v>
      </c>
      <c r="AB22" s="162"/>
      <c r="AC22" s="162"/>
      <c r="AD22" s="162"/>
      <c r="AE22" s="162"/>
      <c r="AF22" s="179" t="s">
        <v>20</v>
      </c>
      <c r="AG22" s="180"/>
      <c r="AH22" s="180"/>
      <c r="AI22" s="180"/>
      <c r="AJ22" s="181"/>
    </row>
    <row r="23" spans="1:36" ht="55.5" customHeight="1">
      <c r="A23" s="134"/>
      <c r="B23" s="163"/>
      <c r="C23" s="164"/>
      <c r="D23" s="164"/>
      <c r="E23" s="164"/>
      <c r="F23" s="164"/>
      <c r="G23" s="176"/>
      <c r="H23" s="177"/>
      <c r="I23" s="177"/>
      <c r="J23" s="177"/>
      <c r="K23" s="178"/>
      <c r="L23" s="144"/>
      <c r="M23" s="145"/>
      <c r="N23" s="145"/>
      <c r="O23" s="145"/>
      <c r="P23" s="146"/>
      <c r="Q23" s="163"/>
      <c r="R23" s="164"/>
      <c r="S23" s="164"/>
      <c r="T23" s="164"/>
      <c r="U23" s="172"/>
      <c r="V23" s="163"/>
      <c r="W23" s="164"/>
      <c r="X23" s="164"/>
      <c r="Y23" s="164"/>
      <c r="Z23" s="172"/>
      <c r="AA23" s="163"/>
      <c r="AB23" s="164"/>
      <c r="AC23" s="164"/>
      <c r="AD23" s="164"/>
      <c r="AE23" s="164"/>
      <c r="AF23" s="182"/>
      <c r="AG23" s="183"/>
      <c r="AH23" s="183"/>
      <c r="AI23" s="183"/>
      <c r="AJ23" s="184"/>
    </row>
    <row r="24" spans="1:36" ht="15" customHeight="1">
      <c r="A24" s="134"/>
      <c r="B24" s="126" t="str">
        <f>B6</f>
        <v>Уточненный план на 2020год</v>
      </c>
      <c r="C24" s="131" t="str">
        <f>C6</f>
        <v>Исполнено на 01.10.  2019</v>
      </c>
      <c r="D24" s="131" t="str">
        <f>D6</f>
        <v>Исполнено на 1.10.  2020</v>
      </c>
      <c r="E24" s="153" t="str">
        <f>E6</f>
        <v>%% к годовому плану</v>
      </c>
      <c r="F24" s="140" t="str">
        <f>F6</f>
        <v>% исп. по сравнению с 1.10.19</v>
      </c>
      <c r="G24" s="129" t="str">
        <f>B6</f>
        <v>Уточненный план на 2020год</v>
      </c>
      <c r="H24" s="131" t="str">
        <f>C6</f>
        <v>Исполнено на 01.10.  2019</v>
      </c>
      <c r="I24" s="131" t="str">
        <f>D6</f>
        <v>Исполнено на 1.10.  2020</v>
      </c>
      <c r="J24" s="153" t="str">
        <f>E6</f>
        <v>%% к годовому плану</v>
      </c>
      <c r="K24" s="140" t="str">
        <f>F6</f>
        <v>% исп. по сравнению с 1.10.19</v>
      </c>
      <c r="L24" s="129" t="str">
        <f>B6</f>
        <v>Уточненный план на 2020год</v>
      </c>
      <c r="M24" s="131" t="str">
        <f>C6</f>
        <v>Исполнено на 01.10.  2019</v>
      </c>
      <c r="N24" s="131" t="str">
        <f>D6</f>
        <v>Исполнено на 1.10.  2020</v>
      </c>
      <c r="O24" s="153" t="str">
        <f>E6</f>
        <v>%% к годовому плану</v>
      </c>
      <c r="P24" s="140" t="str">
        <f>F6</f>
        <v>% исп. по сравнению с 1.10.19</v>
      </c>
      <c r="Q24" s="126" t="str">
        <f aca="true" t="shared" si="16" ref="Q24:Z24">B6</f>
        <v>Уточненный план на 2020год</v>
      </c>
      <c r="R24" s="131" t="str">
        <f t="shared" si="16"/>
        <v>Исполнено на 01.10.  2019</v>
      </c>
      <c r="S24" s="131" t="str">
        <f t="shared" si="16"/>
        <v>Исполнено на 1.10.  2020</v>
      </c>
      <c r="T24" s="153" t="str">
        <f t="shared" si="16"/>
        <v>%% к годовому плану</v>
      </c>
      <c r="U24" s="140" t="str">
        <f t="shared" si="16"/>
        <v>% исп. по сравнению с 1.10.19</v>
      </c>
      <c r="V24" s="126" t="str">
        <f t="shared" si="16"/>
        <v>Уточненный план на 2020год</v>
      </c>
      <c r="W24" s="131" t="str">
        <f t="shared" si="16"/>
        <v>Исполнено на 01.10.  2019</v>
      </c>
      <c r="X24" s="131" t="str">
        <f t="shared" si="16"/>
        <v>Исполнено на 1.10.  2020</v>
      </c>
      <c r="Y24" s="153" t="str">
        <f t="shared" si="16"/>
        <v>%% к годовому плану</v>
      </c>
      <c r="Z24" s="140" t="str">
        <f t="shared" si="16"/>
        <v>% исп. по сравнению с 1.10.19</v>
      </c>
      <c r="AA24" s="126" t="str">
        <f>G6</f>
        <v>Уточненный план на 2020год</v>
      </c>
      <c r="AB24" s="131" t="str">
        <f>H6</f>
        <v>Исполнено на 01.10.  2019</v>
      </c>
      <c r="AC24" s="131" t="str">
        <f>I6</f>
        <v>Исполнено на 1.10.  2020</v>
      </c>
      <c r="AD24" s="153" t="str">
        <f>J6</f>
        <v>%% к годовому плану</v>
      </c>
      <c r="AE24" s="140" t="str">
        <f>K6</f>
        <v>% исп. по сравнению с 1.10.19</v>
      </c>
      <c r="AF24" s="129" t="str">
        <f>G6</f>
        <v>Уточненный план на 2020год</v>
      </c>
      <c r="AG24" s="131" t="str">
        <f>H6</f>
        <v>Исполнено на 01.10.  2019</v>
      </c>
      <c r="AH24" s="131" t="str">
        <f>I6</f>
        <v>Исполнено на 1.10.  2020</v>
      </c>
      <c r="AI24" s="131" t="str">
        <f>J6</f>
        <v>%% к годовому плану</v>
      </c>
      <c r="AJ24" s="159" t="str">
        <f>K6</f>
        <v>% исп. по сравнению с 1.10.19</v>
      </c>
    </row>
    <row r="25" spans="1:36" ht="15" customHeight="1">
      <c r="A25" s="134"/>
      <c r="B25" s="127"/>
      <c r="C25" s="131"/>
      <c r="D25" s="131"/>
      <c r="E25" s="154"/>
      <c r="F25" s="140"/>
      <c r="G25" s="129"/>
      <c r="H25" s="131"/>
      <c r="I25" s="131"/>
      <c r="J25" s="154"/>
      <c r="K25" s="140"/>
      <c r="L25" s="129"/>
      <c r="M25" s="131"/>
      <c r="N25" s="131"/>
      <c r="O25" s="154"/>
      <c r="P25" s="140"/>
      <c r="Q25" s="127"/>
      <c r="R25" s="131"/>
      <c r="S25" s="131"/>
      <c r="T25" s="154"/>
      <c r="U25" s="140"/>
      <c r="V25" s="127"/>
      <c r="W25" s="131"/>
      <c r="X25" s="131"/>
      <c r="Y25" s="154"/>
      <c r="Z25" s="140"/>
      <c r="AA25" s="127"/>
      <c r="AB25" s="131"/>
      <c r="AC25" s="131"/>
      <c r="AD25" s="154"/>
      <c r="AE25" s="140"/>
      <c r="AF25" s="182"/>
      <c r="AG25" s="131"/>
      <c r="AH25" s="131"/>
      <c r="AI25" s="131"/>
      <c r="AJ25" s="159"/>
    </row>
    <row r="26" spans="1:36" ht="66.75" customHeight="1" thickBot="1">
      <c r="A26" s="135"/>
      <c r="B26" s="128"/>
      <c r="C26" s="132"/>
      <c r="D26" s="132"/>
      <c r="E26" s="155"/>
      <c r="F26" s="156"/>
      <c r="G26" s="126"/>
      <c r="H26" s="153"/>
      <c r="I26" s="153"/>
      <c r="J26" s="154"/>
      <c r="K26" s="157"/>
      <c r="L26" s="130"/>
      <c r="M26" s="132"/>
      <c r="N26" s="132"/>
      <c r="O26" s="155"/>
      <c r="P26" s="156"/>
      <c r="Q26" s="128"/>
      <c r="R26" s="132"/>
      <c r="S26" s="132"/>
      <c r="T26" s="155"/>
      <c r="U26" s="156"/>
      <c r="V26" s="127"/>
      <c r="W26" s="153"/>
      <c r="X26" s="153"/>
      <c r="Y26" s="155"/>
      <c r="Z26" s="156"/>
      <c r="AA26" s="128"/>
      <c r="AB26" s="132"/>
      <c r="AC26" s="132"/>
      <c r="AD26" s="155"/>
      <c r="AE26" s="156"/>
      <c r="AF26" s="182"/>
      <c r="AG26" s="131"/>
      <c r="AH26" s="131"/>
      <c r="AI26" s="131"/>
      <c r="AJ26" s="159"/>
    </row>
    <row r="27" spans="1:36" ht="29.25" customHeight="1" thickBot="1">
      <c r="A27" s="62" t="s">
        <v>1</v>
      </c>
      <c r="B27" s="16"/>
      <c r="C27" s="88"/>
      <c r="D27" s="13"/>
      <c r="E27" s="13" t="e">
        <f aca="true" t="shared" si="17" ref="E27:E38">D27/B27%</f>
        <v>#DIV/0!</v>
      </c>
      <c r="F27" s="28" t="e">
        <f aca="true" t="shared" si="18" ref="F27:F38">D27/C27%</f>
        <v>#DIV/0!</v>
      </c>
      <c r="G27" s="18"/>
      <c r="H27" s="87"/>
      <c r="I27" s="52"/>
      <c r="J27" s="7" t="e">
        <f aca="true" t="shared" si="19" ref="J27:J37">I27/G27%</f>
        <v>#DIV/0!</v>
      </c>
      <c r="K27" s="40" t="e">
        <f aca="true" t="shared" si="20" ref="K27:K37">I27/H27%</f>
        <v>#DIV/0!</v>
      </c>
      <c r="L27" s="26">
        <v>5</v>
      </c>
      <c r="M27" s="87">
        <v>12.4</v>
      </c>
      <c r="N27" s="89">
        <v>3</v>
      </c>
      <c r="O27" s="12"/>
      <c r="P27" s="30"/>
      <c r="Q27" s="106">
        <v>40</v>
      </c>
      <c r="R27" s="89">
        <v>0.1</v>
      </c>
      <c r="S27" s="89">
        <v>25</v>
      </c>
      <c r="T27" s="89">
        <f aca="true" t="shared" si="21" ref="T27:T36">S27/Q27%</f>
        <v>62.5</v>
      </c>
      <c r="U27" s="100">
        <f aca="true" t="shared" si="22" ref="U27:U36">S27/R27%</f>
        <v>25000</v>
      </c>
      <c r="V27" s="10">
        <f aca="true" t="shared" si="23" ref="V27:X35">B9+G9+L9+Q9+V9+AA9+AF9+B27+G27+L27+Q27</f>
        <v>526</v>
      </c>
      <c r="W27" s="10">
        <f t="shared" si="23"/>
        <v>177.1</v>
      </c>
      <c r="X27" s="10">
        <f t="shared" si="23"/>
        <v>273.79999999999995</v>
      </c>
      <c r="Y27" s="12">
        <f aca="true" t="shared" si="24" ref="Y27:Y36">X27/V27%</f>
        <v>52.05323193916349</v>
      </c>
      <c r="Z27" s="30">
        <f aca="true" t="shared" si="25" ref="Z27:Z36">X27/W27%</f>
        <v>154.6019198193111</v>
      </c>
      <c r="AA27" s="36">
        <v>3349.6</v>
      </c>
      <c r="AB27" s="89">
        <v>2010</v>
      </c>
      <c r="AC27" s="12">
        <v>2797.3</v>
      </c>
      <c r="AD27" s="12">
        <f aca="true" t="shared" si="26" ref="AD27:AD36">AC27/AA27%</f>
        <v>83.5114640554096</v>
      </c>
      <c r="AE27" s="24">
        <f aca="true" t="shared" si="27" ref="AE27:AE36">AC27/AB27%</f>
        <v>139.16915422885572</v>
      </c>
      <c r="AF27" s="9">
        <f aca="true" t="shared" si="28" ref="AF27:AH35">V27+AA27</f>
        <v>3875.6</v>
      </c>
      <c r="AG27" s="10">
        <f t="shared" si="28"/>
        <v>2187.1</v>
      </c>
      <c r="AH27" s="10">
        <f t="shared" si="28"/>
        <v>3071.1000000000004</v>
      </c>
      <c r="AI27" s="10">
        <f aca="true" t="shared" si="29" ref="AI27:AI36">AH27/AF27%</f>
        <v>79.24192383114874</v>
      </c>
      <c r="AJ27" s="41">
        <f aca="true" t="shared" si="30" ref="AJ27:AJ36">AH27/AG27%</f>
        <v>140.41881944126928</v>
      </c>
    </row>
    <row r="28" spans="1:36" ht="22.5" customHeight="1" thickBot="1">
      <c r="A28" s="63" t="s">
        <v>2</v>
      </c>
      <c r="B28" s="16">
        <v>30</v>
      </c>
      <c r="C28" s="88">
        <v>19.4</v>
      </c>
      <c r="D28" s="13"/>
      <c r="E28" s="13">
        <f t="shared" si="17"/>
        <v>0</v>
      </c>
      <c r="F28" s="28">
        <f t="shared" si="18"/>
        <v>0</v>
      </c>
      <c r="G28" s="19">
        <v>330.7</v>
      </c>
      <c r="H28" s="88"/>
      <c r="I28" s="49">
        <v>515.9</v>
      </c>
      <c r="J28" s="10">
        <f t="shared" si="19"/>
        <v>156.00241911097672</v>
      </c>
      <c r="K28" s="41" t="e">
        <f t="shared" si="20"/>
        <v>#DIV/0!</v>
      </c>
      <c r="L28" s="29">
        <v>3</v>
      </c>
      <c r="M28" s="88">
        <v>11.4</v>
      </c>
      <c r="N28" s="88"/>
      <c r="O28" s="13"/>
      <c r="P28" s="28"/>
      <c r="Q28" s="107">
        <v>72.4</v>
      </c>
      <c r="R28" s="88">
        <v>25.7</v>
      </c>
      <c r="S28" s="88">
        <v>86</v>
      </c>
      <c r="T28" s="88">
        <f t="shared" si="21"/>
        <v>118.78453038674031</v>
      </c>
      <c r="U28" s="102">
        <f t="shared" si="22"/>
        <v>334.63035019455253</v>
      </c>
      <c r="V28" s="10">
        <f t="shared" si="23"/>
        <v>1150.1000000000001</v>
      </c>
      <c r="W28" s="10">
        <f t="shared" si="23"/>
        <v>283.8</v>
      </c>
      <c r="X28" s="10">
        <f t="shared" si="23"/>
        <v>869.3</v>
      </c>
      <c r="Y28" s="13">
        <f t="shared" si="24"/>
        <v>75.58473176245543</v>
      </c>
      <c r="Z28" s="28">
        <f t="shared" si="25"/>
        <v>306.30725863284</v>
      </c>
      <c r="AA28" s="37">
        <v>8168.3</v>
      </c>
      <c r="AB28" s="88">
        <v>2543.8</v>
      </c>
      <c r="AC28" s="13">
        <v>4970.5</v>
      </c>
      <c r="AD28" s="13">
        <f t="shared" si="26"/>
        <v>60.85109508710502</v>
      </c>
      <c r="AE28" s="27">
        <f t="shared" si="27"/>
        <v>195.3966506800849</v>
      </c>
      <c r="AF28" s="9">
        <f t="shared" si="28"/>
        <v>9318.4</v>
      </c>
      <c r="AG28" s="10">
        <f t="shared" si="28"/>
        <v>2827.6000000000004</v>
      </c>
      <c r="AH28" s="10">
        <f t="shared" si="28"/>
        <v>5839.8</v>
      </c>
      <c r="AI28" s="10">
        <f t="shared" si="29"/>
        <v>62.66955700549451</v>
      </c>
      <c r="AJ28" s="41">
        <f t="shared" si="30"/>
        <v>206.52850473900125</v>
      </c>
    </row>
    <row r="29" spans="1:36" ht="28.5" customHeight="1" thickBot="1">
      <c r="A29" s="62" t="s">
        <v>3</v>
      </c>
      <c r="B29" s="16">
        <v>210</v>
      </c>
      <c r="C29" s="103">
        <v>354.9</v>
      </c>
      <c r="D29" s="115">
        <v>61.2</v>
      </c>
      <c r="E29" s="13">
        <f t="shared" si="17"/>
        <v>29.142857142857142</v>
      </c>
      <c r="F29" s="28">
        <f t="shared" si="18"/>
        <v>17.24429416737109</v>
      </c>
      <c r="G29" s="20"/>
      <c r="H29" s="89">
        <v>237.3</v>
      </c>
      <c r="I29" s="51"/>
      <c r="J29" s="10" t="e">
        <f t="shared" si="19"/>
        <v>#DIV/0!</v>
      </c>
      <c r="K29" s="41">
        <f t="shared" si="20"/>
        <v>0</v>
      </c>
      <c r="L29" s="26">
        <v>20</v>
      </c>
      <c r="M29" s="89">
        <v>76.1</v>
      </c>
      <c r="N29" s="89">
        <v>64.1</v>
      </c>
      <c r="O29" s="13">
        <f>N29/L29%</f>
        <v>320.49999999999994</v>
      </c>
      <c r="P29" s="25">
        <f>N29/M29%</f>
        <v>84.23127463863338</v>
      </c>
      <c r="Q29" s="108">
        <v>150</v>
      </c>
      <c r="R29" s="89">
        <v>82.8</v>
      </c>
      <c r="S29" s="89">
        <v>15</v>
      </c>
      <c r="T29" s="89">
        <f t="shared" si="21"/>
        <v>10</v>
      </c>
      <c r="U29" s="100">
        <f t="shared" si="22"/>
        <v>18.115942028985508</v>
      </c>
      <c r="V29" s="10">
        <f t="shared" si="23"/>
        <v>6407</v>
      </c>
      <c r="W29" s="10">
        <f t="shared" si="23"/>
        <v>3417</v>
      </c>
      <c r="X29" s="10">
        <f t="shared" si="23"/>
        <v>3280.3999999999996</v>
      </c>
      <c r="Y29" s="12">
        <f t="shared" si="24"/>
        <v>51.200249726861244</v>
      </c>
      <c r="Z29" s="30">
        <f t="shared" si="25"/>
        <v>96.00234123500145</v>
      </c>
      <c r="AA29" s="36">
        <v>42750.5</v>
      </c>
      <c r="AB29" s="89">
        <v>14214</v>
      </c>
      <c r="AC29" s="12">
        <v>30555.4</v>
      </c>
      <c r="AD29" s="12">
        <f t="shared" si="26"/>
        <v>71.47378393235168</v>
      </c>
      <c r="AE29" s="24">
        <f t="shared" si="27"/>
        <v>214.96693400872383</v>
      </c>
      <c r="AF29" s="9">
        <f t="shared" si="28"/>
        <v>49157.5</v>
      </c>
      <c r="AG29" s="10">
        <f t="shared" si="28"/>
        <v>17631</v>
      </c>
      <c r="AH29" s="10">
        <f t="shared" si="28"/>
        <v>33835.8</v>
      </c>
      <c r="AI29" s="10">
        <f t="shared" si="29"/>
        <v>68.83140924579159</v>
      </c>
      <c r="AJ29" s="41">
        <f t="shared" si="30"/>
        <v>191.91083886336568</v>
      </c>
    </row>
    <row r="30" spans="1:36" ht="27" customHeight="1" thickBot="1">
      <c r="A30" s="63" t="s">
        <v>4</v>
      </c>
      <c r="B30" s="16"/>
      <c r="C30" s="88"/>
      <c r="D30" s="13"/>
      <c r="E30" s="13" t="e">
        <f t="shared" si="17"/>
        <v>#DIV/0!</v>
      </c>
      <c r="F30" s="28" t="e">
        <f t="shared" si="18"/>
        <v>#DIV/0!</v>
      </c>
      <c r="G30" s="19"/>
      <c r="H30" s="88"/>
      <c r="I30" s="49"/>
      <c r="J30" s="10" t="e">
        <f t="shared" si="19"/>
        <v>#DIV/0!</v>
      </c>
      <c r="K30" s="41" t="e">
        <f t="shared" si="20"/>
        <v>#DIV/0!</v>
      </c>
      <c r="L30" s="29">
        <v>5</v>
      </c>
      <c r="M30" s="88">
        <v>17.2</v>
      </c>
      <c r="N30" s="88"/>
      <c r="O30" s="13"/>
      <c r="P30" s="28"/>
      <c r="Q30" s="98">
        <v>20</v>
      </c>
      <c r="R30" s="88">
        <v>11.9</v>
      </c>
      <c r="S30" s="88">
        <v>10</v>
      </c>
      <c r="T30" s="88">
        <f t="shared" si="21"/>
        <v>50</v>
      </c>
      <c r="U30" s="99">
        <f t="shared" si="22"/>
        <v>84.03361344537815</v>
      </c>
      <c r="V30" s="10">
        <f t="shared" si="23"/>
        <v>422</v>
      </c>
      <c r="W30" s="10">
        <f t="shared" si="23"/>
        <v>153.3</v>
      </c>
      <c r="X30" s="10">
        <f t="shared" si="23"/>
        <v>173.9</v>
      </c>
      <c r="Y30" s="13">
        <f t="shared" si="24"/>
        <v>41.20853080568721</v>
      </c>
      <c r="Z30" s="28">
        <f t="shared" si="25"/>
        <v>113.43770384866275</v>
      </c>
      <c r="AA30" s="37">
        <v>2859.2</v>
      </c>
      <c r="AB30" s="88">
        <v>1835.1</v>
      </c>
      <c r="AC30" s="13">
        <v>1854.7</v>
      </c>
      <c r="AD30" s="13">
        <f t="shared" si="26"/>
        <v>64.86779518746503</v>
      </c>
      <c r="AE30" s="27">
        <f t="shared" si="27"/>
        <v>101.06806168601167</v>
      </c>
      <c r="AF30" s="9">
        <f t="shared" si="28"/>
        <v>3281.2</v>
      </c>
      <c r="AG30" s="10">
        <f t="shared" si="28"/>
        <v>1988.3999999999999</v>
      </c>
      <c r="AH30" s="10">
        <f t="shared" si="28"/>
        <v>2028.6000000000001</v>
      </c>
      <c r="AI30" s="10">
        <f t="shared" si="29"/>
        <v>61.824942094355734</v>
      </c>
      <c r="AJ30" s="41">
        <f t="shared" si="30"/>
        <v>102.021726010863</v>
      </c>
    </row>
    <row r="31" spans="1:36" ht="28.5" customHeight="1" thickBot="1">
      <c r="A31" s="62" t="s">
        <v>5</v>
      </c>
      <c r="B31" s="16"/>
      <c r="C31" s="103"/>
      <c r="D31" s="115"/>
      <c r="E31" s="13" t="e">
        <f t="shared" si="17"/>
        <v>#DIV/0!</v>
      </c>
      <c r="F31" s="28" t="e">
        <f t="shared" si="18"/>
        <v>#DIV/0!</v>
      </c>
      <c r="G31" s="20"/>
      <c r="H31" s="89"/>
      <c r="I31" s="51"/>
      <c r="J31" s="10" t="e">
        <f t="shared" si="19"/>
        <v>#DIV/0!</v>
      </c>
      <c r="K31" s="41" t="e">
        <f t="shared" si="20"/>
        <v>#DIV/0!</v>
      </c>
      <c r="L31" s="26">
        <v>6</v>
      </c>
      <c r="M31" s="89">
        <v>13.5</v>
      </c>
      <c r="N31" s="89">
        <v>14</v>
      </c>
      <c r="O31" s="12"/>
      <c r="P31" s="30"/>
      <c r="Q31" s="98">
        <v>10</v>
      </c>
      <c r="R31" s="88">
        <v>0.4</v>
      </c>
      <c r="S31" s="88"/>
      <c r="T31" s="88">
        <f t="shared" si="21"/>
        <v>0</v>
      </c>
      <c r="U31" s="99">
        <f t="shared" si="22"/>
        <v>0</v>
      </c>
      <c r="V31" s="10">
        <f t="shared" si="23"/>
        <v>743</v>
      </c>
      <c r="W31" s="10">
        <f t="shared" si="23"/>
        <v>287.09999999999997</v>
      </c>
      <c r="X31" s="10">
        <f t="shared" si="23"/>
        <v>413</v>
      </c>
      <c r="Y31" s="12">
        <f t="shared" si="24"/>
        <v>55.585464333781964</v>
      </c>
      <c r="Z31" s="30">
        <f t="shared" si="25"/>
        <v>143.8523162661094</v>
      </c>
      <c r="AA31" s="36">
        <v>4987.4</v>
      </c>
      <c r="AB31" s="89">
        <v>4160.2</v>
      </c>
      <c r="AC31" s="12">
        <v>2228.8</v>
      </c>
      <c r="AD31" s="12">
        <f t="shared" si="26"/>
        <v>44.688615310582676</v>
      </c>
      <c r="AE31" s="24">
        <f t="shared" si="27"/>
        <v>53.574347387144854</v>
      </c>
      <c r="AF31" s="9">
        <f t="shared" si="28"/>
        <v>5730.4</v>
      </c>
      <c r="AG31" s="10">
        <f t="shared" si="28"/>
        <v>4447.3</v>
      </c>
      <c r="AH31" s="10">
        <f t="shared" si="28"/>
        <v>2641.8</v>
      </c>
      <c r="AI31" s="10">
        <f t="shared" si="29"/>
        <v>46.1014937875192</v>
      </c>
      <c r="AJ31" s="41">
        <f t="shared" si="30"/>
        <v>59.40233400040474</v>
      </c>
    </row>
    <row r="32" spans="1:36" ht="26.25" customHeight="1" thickBot="1">
      <c r="A32" s="63" t="s">
        <v>6</v>
      </c>
      <c r="B32" s="16"/>
      <c r="C32" s="88">
        <v>12</v>
      </c>
      <c r="D32" s="13">
        <v>13.3</v>
      </c>
      <c r="E32" s="13" t="e">
        <f t="shared" si="17"/>
        <v>#DIV/0!</v>
      </c>
      <c r="F32" s="28">
        <f t="shared" si="18"/>
        <v>110.83333333333334</v>
      </c>
      <c r="G32" s="19"/>
      <c r="H32" s="88"/>
      <c r="I32" s="49"/>
      <c r="J32" s="10" t="e">
        <f t="shared" si="19"/>
        <v>#DIV/0!</v>
      </c>
      <c r="K32" s="41" t="e">
        <f t="shared" si="20"/>
        <v>#DIV/0!</v>
      </c>
      <c r="L32" s="29">
        <v>5</v>
      </c>
      <c r="M32" s="88">
        <v>11.1</v>
      </c>
      <c r="N32" s="88"/>
      <c r="O32" s="13"/>
      <c r="P32" s="28"/>
      <c r="Q32" s="98">
        <v>15</v>
      </c>
      <c r="R32" s="88">
        <v>5</v>
      </c>
      <c r="S32" s="88"/>
      <c r="T32" s="88">
        <f t="shared" si="21"/>
        <v>0</v>
      </c>
      <c r="U32" s="99">
        <f t="shared" si="22"/>
        <v>0</v>
      </c>
      <c r="V32" s="10">
        <f t="shared" si="23"/>
        <v>610</v>
      </c>
      <c r="W32" s="10">
        <f t="shared" si="23"/>
        <v>223</v>
      </c>
      <c r="X32" s="10">
        <f t="shared" si="23"/>
        <v>313.59999999999997</v>
      </c>
      <c r="Y32" s="13">
        <f t="shared" si="24"/>
        <v>51.40983606557377</v>
      </c>
      <c r="Z32" s="28">
        <f t="shared" si="25"/>
        <v>140.62780269058294</v>
      </c>
      <c r="AA32" s="37">
        <v>4196.1</v>
      </c>
      <c r="AB32" s="88">
        <v>2364.8</v>
      </c>
      <c r="AC32" s="13">
        <v>3615.5</v>
      </c>
      <c r="AD32" s="13">
        <f t="shared" si="26"/>
        <v>86.163342151045</v>
      </c>
      <c r="AE32" s="27">
        <f t="shared" si="27"/>
        <v>152.8881935047361</v>
      </c>
      <c r="AF32" s="9">
        <f t="shared" si="28"/>
        <v>4806.1</v>
      </c>
      <c r="AG32" s="10">
        <f t="shared" si="28"/>
        <v>2587.8</v>
      </c>
      <c r="AH32" s="10">
        <f t="shared" si="28"/>
        <v>3929.1</v>
      </c>
      <c r="AI32" s="10">
        <f t="shared" si="29"/>
        <v>81.75235638043318</v>
      </c>
      <c r="AJ32" s="41">
        <f t="shared" si="30"/>
        <v>151.8316716902388</v>
      </c>
    </row>
    <row r="33" spans="1:36" ht="30.75" customHeight="1" thickBot="1">
      <c r="A33" s="62" t="s">
        <v>7</v>
      </c>
      <c r="B33" s="16"/>
      <c r="C33" s="88"/>
      <c r="D33" s="13"/>
      <c r="E33" s="13" t="e">
        <f t="shared" si="17"/>
        <v>#DIV/0!</v>
      </c>
      <c r="F33" s="28" t="e">
        <f t="shared" si="18"/>
        <v>#DIV/0!</v>
      </c>
      <c r="G33" s="20"/>
      <c r="H33" s="89"/>
      <c r="I33" s="51"/>
      <c r="J33" s="10" t="e">
        <f t="shared" si="19"/>
        <v>#DIV/0!</v>
      </c>
      <c r="K33" s="41" t="e">
        <f t="shared" si="20"/>
        <v>#DIV/0!</v>
      </c>
      <c r="L33" s="26">
        <v>2</v>
      </c>
      <c r="M33" s="89">
        <v>12.6</v>
      </c>
      <c r="N33" s="89">
        <v>3</v>
      </c>
      <c r="O33" s="12"/>
      <c r="P33" s="30"/>
      <c r="Q33" s="98">
        <v>20</v>
      </c>
      <c r="R33" s="88">
        <v>40.6</v>
      </c>
      <c r="S33" s="88">
        <v>74</v>
      </c>
      <c r="T33" s="88">
        <f t="shared" si="21"/>
        <v>370</v>
      </c>
      <c r="U33" s="99">
        <f t="shared" si="22"/>
        <v>182.26600985221674</v>
      </c>
      <c r="V33" s="10">
        <f t="shared" si="23"/>
        <v>560</v>
      </c>
      <c r="W33" s="10">
        <f t="shared" si="23"/>
        <v>225.1</v>
      </c>
      <c r="X33" s="10">
        <f t="shared" si="23"/>
        <v>364.59999999999997</v>
      </c>
      <c r="Y33" s="12">
        <f t="shared" si="24"/>
        <v>65.10714285714286</v>
      </c>
      <c r="Z33" s="30">
        <f t="shared" si="25"/>
        <v>161.97245668591736</v>
      </c>
      <c r="AA33" s="36">
        <v>2259.7</v>
      </c>
      <c r="AB33" s="89">
        <v>4402.8</v>
      </c>
      <c r="AC33" s="12">
        <v>1764.6</v>
      </c>
      <c r="AD33" s="12">
        <f t="shared" si="26"/>
        <v>78.09001194848874</v>
      </c>
      <c r="AE33" s="24">
        <f t="shared" si="27"/>
        <v>40.07904061052058</v>
      </c>
      <c r="AF33" s="9">
        <f t="shared" si="28"/>
        <v>2819.7</v>
      </c>
      <c r="AG33" s="10">
        <f t="shared" si="28"/>
        <v>4627.900000000001</v>
      </c>
      <c r="AH33" s="10">
        <f t="shared" si="28"/>
        <v>2129.2</v>
      </c>
      <c r="AI33" s="10">
        <f t="shared" si="29"/>
        <v>75.51157924601908</v>
      </c>
      <c r="AJ33" s="41">
        <f t="shared" si="30"/>
        <v>46.007908554636</v>
      </c>
    </row>
    <row r="34" spans="1:36" ht="29.25" customHeight="1" thickBot="1">
      <c r="A34" s="63" t="s">
        <v>8</v>
      </c>
      <c r="B34" s="16"/>
      <c r="C34" s="104"/>
      <c r="D34" s="116"/>
      <c r="E34" s="13" t="e">
        <f t="shared" si="17"/>
        <v>#DIV/0!</v>
      </c>
      <c r="F34" s="28" t="e">
        <f t="shared" si="18"/>
        <v>#DIV/0!</v>
      </c>
      <c r="G34" s="19"/>
      <c r="H34" s="88"/>
      <c r="I34" s="49"/>
      <c r="J34" s="10" t="e">
        <f t="shared" si="19"/>
        <v>#DIV/0!</v>
      </c>
      <c r="K34" s="41" t="e">
        <f t="shared" si="20"/>
        <v>#DIV/0!</v>
      </c>
      <c r="L34" s="29">
        <v>5</v>
      </c>
      <c r="M34" s="88">
        <v>6</v>
      </c>
      <c r="N34" s="88">
        <v>-1</v>
      </c>
      <c r="O34" s="13"/>
      <c r="P34" s="28"/>
      <c r="Q34" s="98">
        <v>20</v>
      </c>
      <c r="R34" s="88">
        <v>13.1</v>
      </c>
      <c r="S34" s="88">
        <v>16.8</v>
      </c>
      <c r="T34" s="88">
        <f t="shared" si="21"/>
        <v>84</v>
      </c>
      <c r="U34" s="99">
        <f t="shared" si="22"/>
        <v>128.24427480916032</v>
      </c>
      <c r="V34" s="10">
        <f t="shared" si="23"/>
        <v>562</v>
      </c>
      <c r="W34" s="10">
        <f t="shared" si="23"/>
        <v>188.7</v>
      </c>
      <c r="X34" s="10">
        <f t="shared" si="23"/>
        <v>191.6</v>
      </c>
      <c r="Y34" s="13">
        <f t="shared" si="24"/>
        <v>34.09252669039146</v>
      </c>
      <c r="Z34" s="28">
        <f t="shared" si="25"/>
        <v>101.53683094859566</v>
      </c>
      <c r="AA34" s="37">
        <v>7884.2</v>
      </c>
      <c r="AB34" s="88">
        <v>2182.4</v>
      </c>
      <c r="AC34" s="13">
        <v>5634</v>
      </c>
      <c r="AD34" s="13">
        <f t="shared" si="26"/>
        <v>71.45937444509272</v>
      </c>
      <c r="AE34" s="27">
        <f t="shared" si="27"/>
        <v>258.15615835777123</v>
      </c>
      <c r="AF34" s="9">
        <f t="shared" si="28"/>
        <v>8446.2</v>
      </c>
      <c r="AG34" s="10">
        <f t="shared" si="28"/>
        <v>2371.1</v>
      </c>
      <c r="AH34" s="10">
        <f t="shared" si="28"/>
        <v>5825.6</v>
      </c>
      <c r="AI34" s="10">
        <f t="shared" si="29"/>
        <v>68.97302929127892</v>
      </c>
      <c r="AJ34" s="41">
        <f t="shared" si="30"/>
        <v>245.69187297035134</v>
      </c>
    </row>
    <row r="35" spans="1:36" ht="24.75" customHeight="1" thickBot="1">
      <c r="A35" s="64" t="s">
        <v>9</v>
      </c>
      <c r="B35" s="16"/>
      <c r="C35" s="88"/>
      <c r="D35" s="13"/>
      <c r="E35" s="13" t="e">
        <f t="shared" si="17"/>
        <v>#DIV/0!</v>
      </c>
      <c r="F35" s="28" t="e">
        <f t="shared" si="18"/>
        <v>#DIV/0!</v>
      </c>
      <c r="G35" s="21"/>
      <c r="H35" s="93"/>
      <c r="I35" s="60"/>
      <c r="J35" s="10" t="e">
        <f t="shared" si="19"/>
        <v>#DIV/0!</v>
      </c>
      <c r="K35" s="41" t="e">
        <f t="shared" si="20"/>
        <v>#DIV/0!</v>
      </c>
      <c r="L35" s="33">
        <v>5</v>
      </c>
      <c r="M35" s="93">
        <v>12.7</v>
      </c>
      <c r="N35" s="93">
        <v>3</v>
      </c>
      <c r="O35" s="14"/>
      <c r="P35" s="32"/>
      <c r="Q35" s="98">
        <v>15</v>
      </c>
      <c r="R35" s="88">
        <v>1</v>
      </c>
      <c r="S35" s="88"/>
      <c r="T35" s="88">
        <f t="shared" si="21"/>
        <v>0</v>
      </c>
      <c r="U35" s="99">
        <f t="shared" si="22"/>
        <v>0</v>
      </c>
      <c r="V35" s="10">
        <f t="shared" si="23"/>
        <v>627</v>
      </c>
      <c r="W35" s="10">
        <f t="shared" si="23"/>
        <v>205.20000000000002</v>
      </c>
      <c r="X35" s="10">
        <f t="shared" si="23"/>
        <v>274.7</v>
      </c>
      <c r="Y35" s="14">
        <f t="shared" si="24"/>
        <v>43.811802232854866</v>
      </c>
      <c r="Z35" s="32">
        <f t="shared" si="25"/>
        <v>133.86939571150097</v>
      </c>
      <c r="AA35" s="38">
        <v>5765.9</v>
      </c>
      <c r="AB35" s="93">
        <v>5775.3</v>
      </c>
      <c r="AC35" s="14">
        <v>3017.7</v>
      </c>
      <c r="AD35" s="13">
        <f t="shared" si="26"/>
        <v>52.33701590384849</v>
      </c>
      <c r="AE35" s="31">
        <f t="shared" si="27"/>
        <v>52.251831073710456</v>
      </c>
      <c r="AF35" s="9">
        <f t="shared" si="28"/>
        <v>6392.9</v>
      </c>
      <c r="AG35" s="10">
        <f t="shared" si="28"/>
        <v>5980.5</v>
      </c>
      <c r="AH35" s="10">
        <f t="shared" si="28"/>
        <v>3292.3999999999996</v>
      </c>
      <c r="AI35" s="10">
        <f t="shared" si="29"/>
        <v>51.50088379295781</v>
      </c>
      <c r="AJ35" s="41">
        <f t="shared" si="30"/>
        <v>55.05225315609062</v>
      </c>
    </row>
    <row r="36" spans="1:36" ht="27.75" customHeight="1" thickBot="1">
      <c r="A36" s="65" t="s">
        <v>17</v>
      </c>
      <c r="B36" s="47">
        <f>SUM(B27:B35)</f>
        <v>240</v>
      </c>
      <c r="C36" s="94">
        <f>SUM(C27:C35)</f>
        <v>386.29999999999995</v>
      </c>
      <c r="D36" s="7">
        <f>SUM(D27:D35)</f>
        <v>74.5</v>
      </c>
      <c r="E36" s="7">
        <f t="shared" si="17"/>
        <v>31.041666666666668</v>
      </c>
      <c r="F36" s="40">
        <f t="shared" si="18"/>
        <v>19.285529381309864</v>
      </c>
      <c r="G36" s="45">
        <f>SUM(G27:G35)</f>
        <v>330.7</v>
      </c>
      <c r="H36" s="93">
        <f>SUM(H27:H35)</f>
        <v>237.3</v>
      </c>
      <c r="I36" s="60">
        <f>SUM(I27:I35)</f>
        <v>515.9</v>
      </c>
      <c r="J36" s="14">
        <f t="shared" si="19"/>
        <v>156.00241911097672</v>
      </c>
      <c r="K36" s="32">
        <f t="shared" si="20"/>
        <v>217.4041297935103</v>
      </c>
      <c r="L36" s="47">
        <f>SUM(L27:L35)</f>
        <v>56</v>
      </c>
      <c r="M36" s="93">
        <f>SUM(M27:M35)</f>
        <v>172.99999999999997</v>
      </c>
      <c r="N36" s="94">
        <f>SUM(N27:N35)</f>
        <v>86.1</v>
      </c>
      <c r="O36" s="7">
        <f>N36/L36%</f>
        <v>153.74999999999997</v>
      </c>
      <c r="P36" s="40">
        <f>N36/M36%</f>
        <v>49.76878612716764</v>
      </c>
      <c r="Q36" s="109">
        <f>SUM(Q27:Q35)</f>
        <v>362.4</v>
      </c>
      <c r="R36" s="88">
        <f>SUM(R27:R35)</f>
        <v>180.6</v>
      </c>
      <c r="S36" s="88">
        <f>SUM(S27:S35)</f>
        <v>226.8</v>
      </c>
      <c r="T36" s="88">
        <f t="shared" si="21"/>
        <v>62.582781456953654</v>
      </c>
      <c r="U36" s="99">
        <f t="shared" si="22"/>
        <v>125.58139534883722</v>
      </c>
      <c r="V36" s="45">
        <f>SUM(V27:V35)</f>
        <v>11607.1</v>
      </c>
      <c r="W36" s="46">
        <f>SUM(W27:W35)</f>
        <v>5160.3</v>
      </c>
      <c r="X36" s="14">
        <f>SUM(X27:X35)</f>
        <v>6154.900000000001</v>
      </c>
      <c r="Y36" s="7">
        <f t="shared" si="24"/>
        <v>53.027026561328846</v>
      </c>
      <c r="Z36" s="8">
        <f t="shared" si="25"/>
        <v>119.27407321279772</v>
      </c>
      <c r="AA36" s="47">
        <f>SUM(AA27:AA35)</f>
        <v>82220.9</v>
      </c>
      <c r="AB36" s="94">
        <f>SUM(AB27:AB35)</f>
        <v>39488.4</v>
      </c>
      <c r="AC36" s="94">
        <f>SUM(AC27:AC35)</f>
        <v>56438.5</v>
      </c>
      <c r="AD36" s="7">
        <f t="shared" si="26"/>
        <v>68.64252276489312</v>
      </c>
      <c r="AE36" s="8">
        <f t="shared" si="27"/>
        <v>142.9242511724962</v>
      </c>
      <c r="AF36" s="42">
        <f>SUM(AF27:AF35)</f>
        <v>93827.99999999999</v>
      </c>
      <c r="AG36" s="48">
        <f>SUM(AG27:AG35)</f>
        <v>44648.7</v>
      </c>
      <c r="AH36" s="7">
        <f>SUM(AH27:AH35)</f>
        <v>62593.4</v>
      </c>
      <c r="AI36" s="7">
        <f t="shared" si="29"/>
        <v>66.71078995608988</v>
      </c>
      <c r="AJ36" s="8">
        <f t="shared" si="30"/>
        <v>140.19086781921985</v>
      </c>
    </row>
    <row r="37" spans="1:36" ht="24" customHeight="1" thickBot="1">
      <c r="A37" s="66" t="s">
        <v>18</v>
      </c>
      <c r="B37" s="19">
        <f>B38-B36</f>
        <v>450</v>
      </c>
      <c r="C37" s="91">
        <f>C38-C36</f>
        <v>532.1</v>
      </c>
      <c r="D37" s="19">
        <f>D38-D36</f>
        <v>548.4</v>
      </c>
      <c r="E37" s="13">
        <f t="shared" si="17"/>
        <v>121.86666666666666</v>
      </c>
      <c r="F37" s="28">
        <f t="shared" si="18"/>
        <v>103.06333395978199</v>
      </c>
      <c r="G37" s="19">
        <f>G38-G36</f>
        <v>100.10000000000002</v>
      </c>
      <c r="H37" s="88">
        <f>H38-H36</f>
        <v>788.9000000000001</v>
      </c>
      <c r="I37" s="49">
        <f>I38-I36</f>
        <v>496.70000000000005</v>
      </c>
      <c r="J37" s="13">
        <f t="shared" si="19"/>
        <v>496.20379620379606</v>
      </c>
      <c r="K37" s="28">
        <f t="shared" si="20"/>
        <v>62.96108505514007</v>
      </c>
      <c r="L37" s="18">
        <f>L38-L36</f>
        <v>142</v>
      </c>
      <c r="M37" s="88">
        <f>M38-M36</f>
        <v>1022.7</v>
      </c>
      <c r="N37" s="87">
        <f>N38-N36</f>
        <v>527.1999999999999</v>
      </c>
      <c r="O37" s="7">
        <f>N37/L37%</f>
        <v>371.26760563380276</v>
      </c>
      <c r="P37" s="40">
        <f>N37/M37%</f>
        <v>51.54981910628727</v>
      </c>
      <c r="Q37" s="91">
        <f>Q38-Q36</f>
        <v>0</v>
      </c>
      <c r="R37" s="91">
        <f>R38-R36</f>
        <v>10</v>
      </c>
      <c r="S37" s="91">
        <f>S38-S36</f>
        <v>63</v>
      </c>
      <c r="T37" s="88" t="e">
        <f>S37/Q37%</f>
        <v>#DIV/0!</v>
      </c>
      <c r="U37" s="99">
        <f>S37/R37%</f>
        <v>630</v>
      </c>
      <c r="V37" s="35">
        <f>V38-V36</f>
        <v>109426</v>
      </c>
      <c r="W37" s="17">
        <f>W38-W36</f>
        <v>79874.3</v>
      </c>
      <c r="X37" s="17">
        <f>X38-X36</f>
        <v>81392.1</v>
      </c>
      <c r="Y37" s="17">
        <f>X37/V37%</f>
        <v>74.38095151060992</v>
      </c>
      <c r="Z37" s="25">
        <f>X37/W37%</f>
        <v>101.90023574541499</v>
      </c>
      <c r="AA37" s="35">
        <v>503913</v>
      </c>
      <c r="AB37" s="87">
        <v>373878.6</v>
      </c>
      <c r="AC37" s="87">
        <v>341021.3</v>
      </c>
      <c r="AD37" s="17">
        <f>AC37/AA37%</f>
        <v>67.67463828081435</v>
      </c>
      <c r="AE37" s="25">
        <f>AC37/AB37%</f>
        <v>91.21177301937047</v>
      </c>
      <c r="AF37" s="17">
        <f>AF38-AF36</f>
        <v>613339</v>
      </c>
      <c r="AG37" s="17">
        <f>AG38-AG36</f>
        <v>453752.89999999997</v>
      </c>
      <c r="AH37" s="17">
        <f>AH38-AH36</f>
        <v>422413.39999999997</v>
      </c>
      <c r="AI37" s="17">
        <f>AH37/AF37%</f>
        <v>68.87111369079742</v>
      </c>
      <c r="AJ37" s="25">
        <f>AH37/AG37%</f>
        <v>93.09326728269946</v>
      </c>
    </row>
    <row r="38" spans="1:36" ht="24" customHeight="1" thickBot="1">
      <c r="A38" s="63" t="s">
        <v>0</v>
      </c>
      <c r="B38" s="19">
        <v>690</v>
      </c>
      <c r="C38" s="88">
        <v>918.4</v>
      </c>
      <c r="D38" s="13">
        <v>622.9</v>
      </c>
      <c r="E38" s="13">
        <f t="shared" si="17"/>
        <v>90.27536231884058</v>
      </c>
      <c r="F38" s="28">
        <f t="shared" si="18"/>
        <v>67.82447735191639</v>
      </c>
      <c r="G38" s="19">
        <v>430.8</v>
      </c>
      <c r="H38" s="88">
        <v>1026.2</v>
      </c>
      <c r="I38" s="49">
        <v>1012.6</v>
      </c>
      <c r="J38" s="13">
        <f>I38/G38%</f>
        <v>235.0510677808728</v>
      </c>
      <c r="K38" s="28">
        <f>I38/H38%</f>
        <v>98.67472227635938</v>
      </c>
      <c r="L38" s="19">
        <v>198</v>
      </c>
      <c r="M38" s="88">
        <v>1195.7</v>
      </c>
      <c r="N38" s="91">
        <v>613.3</v>
      </c>
      <c r="O38" s="13">
        <f>N38/L38%</f>
        <v>309.7474747474747</v>
      </c>
      <c r="P38" s="28">
        <f>N38/M38%</f>
        <v>51.29213013297649</v>
      </c>
      <c r="Q38" s="91">
        <v>362.4</v>
      </c>
      <c r="R38" s="91">
        <v>190.6</v>
      </c>
      <c r="S38" s="91">
        <v>289.8</v>
      </c>
      <c r="T38" s="88">
        <f>S38/Q38%</f>
        <v>79.96688741721856</v>
      </c>
      <c r="U38" s="99">
        <f>S38/R38%</f>
        <v>152.04616998950684</v>
      </c>
      <c r="V38" s="10">
        <v>121033.1</v>
      </c>
      <c r="W38" s="105">
        <v>85034.6</v>
      </c>
      <c r="X38" s="95">
        <v>87547</v>
      </c>
      <c r="Y38" s="13">
        <f>X38/V38%</f>
        <v>72.33310557194685</v>
      </c>
      <c r="Z38" s="13">
        <f>X38/W38%</f>
        <v>102.95456202534027</v>
      </c>
      <c r="AA38" s="13">
        <f>AA36+AA37</f>
        <v>586133.9</v>
      </c>
      <c r="AB38" s="88">
        <v>413367</v>
      </c>
      <c r="AC38" s="88">
        <f>AC36+AC37</f>
        <v>397459.8</v>
      </c>
      <c r="AD38" s="13">
        <f>AC38/AA38%</f>
        <v>67.8104098739213</v>
      </c>
      <c r="AE38" s="13">
        <f>AC38/AB38%</f>
        <v>96.15179731328335</v>
      </c>
      <c r="AF38" s="11">
        <f>V38+AA38</f>
        <v>707167</v>
      </c>
      <c r="AG38" s="13">
        <f>W38+AB38</f>
        <v>498401.6</v>
      </c>
      <c r="AH38" s="13">
        <f>X38+AC38</f>
        <v>485006.8</v>
      </c>
      <c r="AI38" s="13">
        <f>AH38/AF38%</f>
        <v>68.58447863093159</v>
      </c>
      <c r="AJ38" s="13">
        <f>AH38/AG38%</f>
        <v>97.31244843515752</v>
      </c>
    </row>
  </sheetData>
  <sheetProtection/>
  <mergeCells count="87">
    <mergeCell ref="AH24:AH26"/>
    <mergeCell ref="AI24:AI26"/>
    <mergeCell ref="AJ24:AJ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A22:AE23"/>
    <mergeCell ref="AF22:AJ23"/>
    <mergeCell ref="B24:B26"/>
    <mergeCell ref="C24:C26"/>
    <mergeCell ref="D24:D26"/>
    <mergeCell ref="E24:E26"/>
    <mergeCell ref="F24:F26"/>
    <mergeCell ref="G24:G26"/>
    <mergeCell ref="H24:H26"/>
    <mergeCell ref="I24:I26"/>
    <mergeCell ref="AG6:AG8"/>
    <mergeCell ref="AH6:AH8"/>
    <mergeCell ref="AI6:AI8"/>
    <mergeCell ref="AJ6:AJ8"/>
    <mergeCell ref="A22:A26"/>
    <mergeCell ref="B22:F23"/>
    <mergeCell ref="G22:K23"/>
    <mergeCell ref="L22:P23"/>
    <mergeCell ref="Q22:U23"/>
    <mergeCell ref="V22:Z23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" bottom="0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C22">
      <selection activeCell="C22" sqref="A1:IV16384"/>
    </sheetView>
  </sheetViews>
  <sheetFormatPr defaultColWidth="9.125" defaultRowHeight="12.75"/>
  <cols>
    <col min="1" max="1" width="23.87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7.50390625" style="23" customWidth="1"/>
    <col min="7" max="7" width="7.625" style="23" customWidth="1"/>
    <col min="8" max="8" width="7.00390625" style="23" customWidth="1"/>
    <col min="9" max="9" width="9.375" style="23" customWidth="1"/>
    <col min="10" max="10" width="8.125" style="23" customWidth="1"/>
    <col min="11" max="11" width="8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50390625" style="23" customWidth="1"/>
    <col min="18" max="18" width="7.125" style="23" customWidth="1"/>
    <col min="19" max="19" width="7.62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7.50390625" style="23" customWidth="1"/>
    <col min="24" max="24" width="8.0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9.125" style="23" customWidth="1"/>
    <col min="30" max="30" width="5.625" style="23" customWidth="1"/>
    <col min="31" max="31" width="6.375" style="23" customWidth="1"/>
    <col min="32" max="32" width="10.125" style="23" customWidth="1"/>
    <col min="33" max="33" width="8.875" style="23" customWidth="1"/>
    <col min="34" max="34" width="8.62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37.5" customHeight="1">
      <c r="G2" s="160" t="s">
        <v>82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84</v>
      </c>
      <c r="D6" s="131" t="s">
        <v>85</v>
      </c>
      <c r="E6" s="153" t="s">
        <v>16</v>
      </c>
      <c r="F6" s="140" t="s">
        <v>86</v>
      </c>
      <c r="G6" s="126" t="str">
        <f>B6</f>
        <v>Уточненный план на 2020год</v>
      </c>
      <c r="H6" s="131" t="str">
        <f>C6</f>
        <v>Исполнено на 01.02.  2019</v>
      </c>
      <c r="I6" s="131" t="str">
        <f>D6</f>
        <v>Исполнено на 1.02.  2020</v>
      </c>
      <c r="J6" s="153" t="str">
        <f>E6</f>
        <v>%% к годовому плану</v>
      </c>
      <c r="K6" s="140" t="str">
        <f>F6</f>
        <v>% исп. по сравнению с 1.02.19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01.02.  2019</v>
      </c>
      <c r="N6" s="131" t="str">
        <f t="shared" si="0"/>
        <v>Исполнено на 1.02.  2020</v>
      </c>
      <c r="O6" s="153" t="str">
        <f t="shared" si="0"/>
        <v>%% к годовому плану</v>
      </c>
      <c r="P6" s="140" t="str">
        <f t="shared" si="0"/>
        <v>% исп. по сравнению с 1.02.19</v>
      </c>
      <c r="Q6" s="129" t="str">
        <f t="shared" si="0"/>
        <v>Уточненный план на 2020год</v>
      </c>
      <c r="R6" s="131" t="str">
        <f t="shared" si="0"/>
        <v>Исполнено на 01.02.  2019</v>
      </c>
      <c r="S6" s="131" t="str">
        <f t="shared" si="0"/>
        <v>Исполнено на 1.02.  2020</v>
      </c>
      <c r="T6" s="153" t="str">
        <f t="shared" si="0"/>
        <v>%% к годовому плану</v>
      </c>
      <c r="U6" s="140" t="str">
        <f t="shared" si="0"/>
        <v>% исп. по сравнению с 1.02.19</v>
      </c>
      <c r="V6" s="126" t="str">
        <f>G6</f>
        <v>Уточненный план на 2020год</v>
      </c>
      <c r="W6" s="131" t="str">
        <f>H6</f>
        <v>Исполнено на 01.02.  2019</v>
      </c>
      <c r="X6" s="131" t="str">
        <f>I6</f>
        <v>Исполнено на 1.02.  2020</v>
      </c>
      <c r="Y6" s="153" t="str">
        <f>J6</f>
        <v>%% к годовому плану</v>
      </c>
      <c r="Z6" s="140" t="str">
        <f>K6</f>
        <v>% исп. по сравнению с 1.02.19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01.02.  2019</v>
      </c>
      <c r="AC6" s="131" t="str">
        <f t="shared" si="1"/>
        <v>Исполнено на 1.02.  2020</v>
      </c>
      <c r="AD6" s="153" t="str">
        <f t="shared" si="1"/>
        <v>%% к годовому плану</v>
      </c>
      <c r="AE6" s="140" t="str">
        <f t="shared" si="1"/>
        <v>% исп. по сравнению с 1.02.19</v>
      </c>
      <c r="AF6" s="129" t="str">
        <f t="shared" si="1"/>
        <v>Уточненный план на 2020год</v>
      </c>
      <c r="AG6" s="131" t="str">
        <f t="shared" si="1"/>
        <v>Исполнено на 01.02.  2019</v>
      </c>
      <c r="AH6" s="131" t="str">
        <f t="shared" si="1"/>
        <v>Исполнено на 1.02.  2020</v>
      </c>
      <c r="AI6" s="131" t="str">
        <f t="shared" si="1"/>
        <v>%% к годовому плану</v>
      </c>
      <c r="AJ6" s="159" t="str">
        <f t="shared" si="1"/>
        <v>% исп. по сравнению с 1.02.19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12">
        <v>0.2</v>
      </c>
      <c r="D9" s="12">
        <v>0.2</v>
      </c>
      <c r="E9" s="12">
        <f aca="true" t="shared" si="2" ref="E9:E18">D9/B9%</f>
        <v>0.9090909090909092</v>
      </c>
      <c r="F9" s="24">
        <f aca="true" t="shared" si="3" ref="F9:F18">D9/C9%</f>
        <v>100</v>
      </c>
      <c r="G9" s="52">
        <v>22</v>
      </c>
      <c r="H9" s="52"/>
      <c r="I9" s="52">
        <v>0.4</v>
      </c>
      <c r="J9" s="17">
        <f aca="true" t="shared" si="4" ref="J9:J18">I9/G9%</f>
        <v>1.8181818181818183</v>
      </c>
      <c r="K9" s="25" t="e">
        <f aca="true" t="shared" si="5" ref="K9:K18">I9/H9%</f>
        <v>#DIV/0!</v>
      </c>
      <c r="L9" s="5">
        <v>150</v>
      </c>
      <c r="M9" s="51">
        <v>4.1</v>
      </c>
      <c r="N9" s="51">
        <v>33.4</v>
      </c>
      <c r="O9" s="12">
        <f aca="true" t="shared" si="6" ref="O9:O18">N9/L9%</f>
        <v>22.266666666666666</v>
      </c>
      <c r="P9" s="24">
        <f aca="true" t="shared" si="7" ref="P9:P18">N9/M9%</f>
        <v>814.6341463414635</v>
      </c>
      <c r="Q9" s="5">
        <v>280</v>
      </c>
      <c r="R9" s="51">
        <v>5</v>
      </c>
      <c r="S9" s="51">
        <v>7.6</v>
      </c>
      <c r="T9" s="12">
        <f aca="true" t="shared" si="8" ref="T9:T18">S9/Q9%</f>
        <v>2.7142857142857144</v>
      </c>
      <c r="U9" s="24">
        <f aca="true" t="shared" si="9" ref="U9:U18">S9/R9%</f>
        <v>151.99999999999997</v>
      </c>
      <c r="V9" s="6">
        <v>1</v>
      </c>
      <c r="W9" s="51"/>
      <c r="X9" s="51"/>
      <c r="Y9" s="17">
        <f aca="true" t="shared" si="10" ref="Y9:Y18">X9/V9%</f>
        <v>0</v>
      </c>
      <c r="Z9" s="25" t="e">
        <f aca="true" t="shared" si="11" ref="Z9:Z18">X9/W9%</f>
        <v>#DIV/0!</v>
      </c>
      <c r="AA9" s="6">
        <v>6</v>
      </c>
      <c r="AB9" s="52"/>
      <c r="AC9" s="52"/>
      <c r="AD9" s="17">
        <f aca="true" t="shared" si="12" ref="AD9:AD18">AC9/AA9%</f>
        <v>0</v>
      </c>
      <c r="AE9" s="34" t="e">
        <f aca="true" t="shared" si="13" ref="AE9:AE18">AC9/AB9%</f>
        <v>#DIV/0!</v>
      </c>
      <c r="AF9" s="3"/>
      <c r="AG9" s="53"/>
      <c r="AH9" s="53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13">
        <v>0.6</v>
      </c>
      <c r="D10" s="13">
        <v>0.6</v>
      </c>
      <c r="E10" s="13">
        <f t="shared" si="2"/>
        <v>1.7142857142857144</v>
      </c>
      <c r="F10" s="24">
        <f t="shared" si="3"/>
        <v>100</v>
      </c>
      <c r="G10" s="49">
        <v>82</v>
      </c>
      <c r="H10" s="49">
        <v>2.2</v>
      </c>
      <c r="I10" s="49"/>
      <c r="J10" s="17">
        <f t="shared" si="4"/>
        <v>0</v>
      </c>
      <c r="K10" s="28">
        <f t="shared" si="5"/>
        <v>0</v>
      </c>
      <c r="L10" s="1">
        <v>140</v>
      </c>
      <c r="M10" s="49">
        <v>2.8</v>
      </c>
      <c r="N10" s="49">
        <v>34</v>
      </c>
      <c r="O10" s="13">
        <f t="shared" si="6"/>
        <v>24.28571428571429</v>
      </c>
      <c r="P10" s="27">
        <f t="shared" si="7"/>
        <v>1214.2857142857144</v>
      </c>
      <c r="Q10" s="1">
        <v>450</v>
      </c>
      <c r="R10" s="49">
        <v>18.7</v>
      </c>
      <c r="S10" s="49">
        <v>18.3</v>
      </c>
      <c r="T10" s="13">
        <f t="shared" si="8"/>
        <v>4.066666666666666</v>
      </c>
      <c r="U10" s="27">
        <f t="shared" si="9"/>
        <v>97.86096256684492</v>
      </c>
      <c r="V10" s="3">
        <v>1</v>
      </c>
      <c r="W10" s="49"/>
      <c r="X10" s="49"/>
      <c r="Y10" s="13">
        <f t="shared" si="10"/>
        <v>0</v>
      </c>
      <c r="Z10" s="28" t="e">
        <f t="shared" si="11"/>
        <v>#DIV/0!</v>
      </c>
      <c r="AA10" s="3">
        <v>6</v>
      </c>
      <c r="AB10" s="49"/>
      <c r="AC10" s="49"/>
      <c r="AD10" s="13">
        <f t="shared" si="12"/>
        <v>0</v>
      </c>
      <c r="AE10" s="27" t="e">
        <f t="shared" si="13"/>
        <v>#DIV/0!</v>
      </c>
      <c r="AF10" s="3"/>
      <c r="AG10" s="53"/>
      <c r="AH10" s="53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12">
        <v>47</v>
      </c>
      <c r="D11" s="12">
        <v>51.7</v>
      </c>
      <c r="E11" s="12">
        <f t="shared" si="2"/>
        <v>3.746376811594203</v>
      </c>
      <c r="F11" s="24">
        <f t="shared" si="3"/>
        <v>110.00000000000001</v>
      </c>
      <c r="G11" s="51">
        <v>800</v>
      </c>
      <c r="H11" s="51">
        <v>56.2</v>
      </c>
      <c r="I11" s="51">
        <v>35.1</v>
      </c>
      <c r="J11" s="12">
        <f t="shared" si="4"/>
        <v>4.3875</v>
      </c>
      <c r="K11" s="30">
        <f t="shared" si="5"/>
        <v>62.455516014234874</v>
      </c>
      <c r="L11" s="2">
        <v>1974</v>
      </c>
      <c r="M11" s="51">
        <v>51.7</v>
      </c>
      <c r="N11" s="51">
        <v>428.3</v>
      </c>
      <c r="O11" s="12">
        <f t="shared" si="6"/>
        <v>21.697061803444786</v>
      </c>
      <c r="P11" s="24">
        <f t="shared" si="7"/>
        <v>828.4332688588007</v>
      </c>
      <c r="Q11" s="2">
        <v>1840</v>
      </c>
      <c r="R11" s="51">
        <v>32.8</v>
      </c>
      <c r="S11" s="51">
        <v>37.2</v>
      </c>
      <c r="T11" s="12">
        <f t="shared" si="8"/>
        <v>2.0217391304347827</v>
      </c>
      <c r="U11" s="24">
        <f t="shared" si="9"/>
        <v>113.41463414634148</v>
      </c>
      <c r="V11" s="4">
        <v>20</v>
      </c>
      <c r="W11" s="51"/>
      <c r="X11" s="51">
        <v>0.9</v>
      </c>
      <c r="Y11" s="12">
        <f t="shared" si="10"/>
        <v>4.5</v>
      </c>
      <c r="Z11" s="30" t="e">
        <f t="shared" si="11"/>
        <v>#DIV/0!</v>
      </c>
      <c r="AA11" s="4">
        <v>13</v>
      </c>
      <c r="AB11" s="51">
        <v>0.5</v>
      </c>
      <c r="AC11" s="51"/>
      <c r="AD11" s="12">
        <f t="shared" si="12"/>
        <v>0</v>
      </c>
      <c r="AE11" s="24">
        <f t="shared" si="13"/>
        <v>0</v>
      </c>
      <c r="AF11" s="3"/>
      <c r="AG11" s="53"/>
      <c r="AH11" s="53"/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13">
        <v>0.6</v>
      </c>
      <c r="D12" s="13">
        <v>0.2</v>
      </c>
      <c r="E12" s="13">
        <f t="shared" si="2"/>
        <v>2</v>
      </c>
      <c r="F12" s="28">
        <f t="shared" si="3"/>
        <v>33.333333333333336</v>
      </c>
      <c r="G12" s="49">
        <v>36</v>
      </c>
      <c r="H12" s="49">
        <v>-1.6</v>
      </c>
      <c r="I12" s="49">
        <v>8.7</v>
      </c>
      <c r="J12" s="13">
        <f t="shared" si="4"/>
        <v>24.166666666666664</v>
      </c>
      <c r="K12" s="28">
        <f t="shared" si="5"/>
        <v>-543.75</v>
      </c>
      <c r="L12" s="16">
        <v>106</v>
      </c>
      <c r="M12" s="49">
        <v>2.4</v>
      </c>
      <c r="N12" s="49">
        <v>21.5</v>
      </c>
      <c r="O12" s="13">
        <f t="shared" si="6"/>
        <v>20.28301886792453</v>
      </c>
      <c r="P12" s="28">
        <f t="shared" si="7"/>
        <v>895.8333333333334</v>
      </c>
      <c r="Q12" s="16">
        <v>240</v>
      </c>
      <c r="R12" s="49">
        <v>5.9</v>
      </c>
      <c r="S12" s="49">
        <v>0.9</v>
      </c>
      <c r="T12" s="13">
        <f t="shared" si="8"/>
        <v>0.375</v>
      </c>
      <c r="U12" s="28">
        <f t="shared" si="9"/>
        <v>15.254237288135593</v>
      </c>
      <c r="V12" s="16"/>
      <c r="W12" s="49"/>
      <c r="X12" s="49"/>
      <c r="Y12" s="13" t="e">
        <f t="shared" si="10"/>
        <v>#DIV/0!</v>
      </c>
      <c r="Z12" s="28" t="e">
        <f t="shared" si="11"/>
        <v>#DIV/0!</v>
      </c>
      <c r="AA12" s="16">
        <v>5</v>
      </c>
      <c r="AB12" s="49"/>
      <c r="AC12" s="49"/>
      <c r="AD12" s="13">
        <f t="shared" si="12"/>
        <v>0</v>
      </c>
      <c r="AE12" s="27" t="e">
        <f t="shared" si="13"/>
        <v>#DIV/0!</v>
      </c>
      <c r="AF12" s="3"/>
      <c r="AG12" s="53"/>
      <c r="AH12" s="53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13">
        <v>1.2</v>
      </c>
      <c r="D13" s="13">
        <v>1</v>
      </c>
      <c r="E13" s="13">
        <f t="shared" si="2"/>
        <v>2.380952380952381</v>
      </c>
      <c r="F13" s="28">
        <f t="shared" si="3"/>
        <v>83.33333333333333</v>
      </c>
      <c r="G13" s="49">
        <v>70</v>
      </c>
      <c r="H13" s="49">
        <v>0.5</v>
      </c>
      <c r="I13" s="49">
        <v>0.1</v>
      </c>
      <c r="J13" s="13">
        <f t="shared" si="4"/>
        <v>0.14285714285714288</v>
      </c>
      <c r="K13" s="28">
        <f t="shared" si="5"/>
        <v>20</v>
      </c>
      <c r="L13" s="16">
        <v>280</v>
      </c>
      <c r="M13" s="49">
        <v>5.6</v>
      </c>
      <c r="N13" s="49">
        <v>92.7</v>
      </c>
      <c r="O13" s="13">
        <f t="shared" si="6"/>
        <v>33.10714285714286</v>
      </c>
      <c r="P13" s="28">
        <f t="shared" si="7"/>
        <v>1655.3571428571431</v>
      </c>
      <c r="Q13" s="16">
        <v>330</v>
      </c>
      <c r="R13" s="49">
        <v>8.6</v>
      </c>
      <c r="S13" s="49">
        <v>8.4</v>
      </c>
      <c r="T13" s="13">
        <f t="shared" si="8"/>
        <v>2.545454545454546</v>
      </c>
      <c r="U13" s="28">
        <f t="shared" si="9"/>
        <v>97.67441860465118</v>
      </c>
      <c r="V13" s="16"/>
      <c r="W13" s="49"/>
      <c r="X13" s="49"/>
      <c r="Y13" s="13" t="e">
        <f t="shared" si="10"/>
        <v>#DIV/0!</v>
      </c>
      <c r="Z13" s="28" t="e">
        <f t="shared" si="11"/>
        <v>#DIV/0!</v>
      </c>
      <c r="AA13" s="16">
        <v>5</v>
      </c>
      <c r="AB13" s="49"/>
      <c r="AC13" s="49"/>
      <c r="AD13" s="13">
        <f t="shared" si="12"/>
        <v>0</v>
      </c>
      <c r="AE13" s="27" t="e">
        <f t="shared" si="13"/>
        <v>#DIV/0!</v>
      </c>
      <c r="AF13" s="3"/>
      <c r="AG13" s="53"/>
      <c r="AH13" s="53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13">
        <v>6.9</v>
      </c>
      <c r="D14" s="13">
        <v>0.1</v>
      </c>
      <c r="E14" s="13">
        <f t="shared" si="2"/>
        <v>0.22222222222222224</v>
      </c>
      <c r="F14" s="28">
        <f t="shared" si="3"/>
        <v>1.4492753623188406</v>
      </c>
      <c r="G14" s="49">
        <v>40</v>
      </c>
      <c r="H14" s="49"/>
      <c r="I14" s="49">
        <v>0.7</v>
      </c>
      <c r="J14" s="13">
        <f t="shared" si="4"/>
        <v>1.7499999999999998</v>
      </c>
      <c r="K14" s="28" t="e">
        <f t="shared" si="5"/>
        <v>#DIV/0!</v>
      </c>
      <c r="L14" s="16">
        <v>170</v>
      </c>
      <c r="M14" s="49">
        <v>3.5</v>
      </c>
      <c r="N14" s="49">
        <v>56.3</v>
      </c>
      <c r="O14" s="13">
        <f t="shared" si="6"/>
        <v>33.11764705882353</v>
      </c>
      <c r="P14" s="28">
        <f t="shared" si="7"/>
        <v>1608.5714285714284</v>
      </c>
      <c r="Q14" s="16">
        <v>330</v>
      </c>
      <c r="R14" s="49">
        <v>1.5</v>
      </c>
      <c r="S14" s="49">
        <v>5.3</v>
      </c>
      <c r="T14" s="13">
        <f t="shared" si="8"/>
        <v>1.6060606060606062</v>
      </c>
      <c r="U14" s="28">
        <f t="shared" si="9"/>
        <v>353.3333333333333</v>
      </c>
      <c r="V14" s="16"/>
      <c r="W14" s="49"/>
      <c r="X14" s="49"/>
      <c r="Y14" s="13" t="e">
        <f t="shared" si="10"/>
        <v>#DIV/0!</v>
      </c>
      <c r="Z14" s="28" t="e">
        <f t="shared" si="11"/>
        <v>#DIV/0!</v>
      </c>
      <c r="AA14" s="16">
        <v>5</v>
      </c>
      <c r="AB14" s="49"/>
      <c r="AC14" s="49"/>
      <c r="AD14" s="13">
        <f t="shared" si="12"/>
        <v>0</v>
      </c>
      <c r="AE14" s="27" t="e">
        <f t="shared" si="13"/>
        <v>#DIV/0!</v>
      </c>
      <c r="AF14" s="3"/>
      <c r="AG14" s="53"/>
      <c r="AH14" s="53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13">
        <v>0.1</v>
      </c>
      <c r="D15" s="13"/>
      <c r="E15" s="13">
        <f t="shared" si="2"/>
        <v>0</v>
      </c>
      <c r="F15" s="28">
        <f t="shared" si="3"/>
        <v>0</v>
      </c>
      <c r="G15" s="49">
        <v>50</v>
      </c>
      <c r="H15" s="49"/>
      <c r="I15" s="49"/>
      <c r="J15" s="13">
        <f t="shared" si="4"/>
        <v>0</v>
      </c>
      <c r="K15" s="28" t="e">
        <f t="shared" si="5"/>
        <v>#DIV/0!</v>
      </c>
      <c r="L15" s="16">
        <v>220</v>
      </c>
      <c r="M15" s="49">
        <v>5</v>
      </c>
      <c r="N15" s="49">
        <v>41</v>
      </c>
      <c r="O15" s="13">
        <f t="shared" si="6"/>
        <v>18.636363636363633</v>
      </c>
      <c r="P15" s="28">
        <f t="shared" si="7"/>
        <v>820</v>
      </c>
      <c r="Q15" s="16">
        <v>260</v>
      </c>
      <c r="R15" s="49">
        <v>3.9</v>
      </c>
      <c r="S15" s="49">
        <v>4.6</v>
      </c>
      <c r="T15" s="13">
        <f t="shared" si="8"/>
        <v>1.769230769230769</v>
      </c>
      <c r="U15" s="28">
        <f t="shared" si="9"/>
        <v>117.94871794871794</v>
      </c>
      <c r="V15" s="16"/>
      <c r="W15" s="49"/>
      <c r="X15" s="49"/>
      <c r="Y15" s="13" t="e">
        <f t="shared" si="10"/>
        <v>#DIV/0!</v>
      </c>
      <c r="Z15" s="28" t="e">
        <f t="shared" si="11"/>
        <v>#DIV/0!</v>
      </c>
      <c r="AA15" s="16">
        <v>2</v>
      </c>
      <c r="AB15" s="49"/>
      <c r="AC15" s="49"/>
      <c r="AD15" s="13">
        <f t="shared" si="12"/>
        <v>0</v>
      </c>
      <c r="AE15" s="27" t="e">
        <f t="shared" si="13"/>
        <v>#DIV/0!</v>
      </c>
      <c r="AF15" s="3"/>
      <c r="AG15" s="53"/>
      <c r="AH15" s="53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13">
        <v>0.2</v>
      </c>
      <c r="D16" s="13">
        <v>0.3</v>
      </c>
      <c r="E16" s="13">
        <f t="shared" si="2"/>
        <v>1.2</v>
      </c>
      <c r="F16" s="28">
        <f t="shared" si="3"/>
        <v>150</v>
      </c>
      <c r="G16" s="49">
        <v>38</v>
      </c>
      <c r="H16" s="49">
        <v>4.2</v>
      </c>
      <c r="I16" s="49">
        <v>1.2</v>
      </c>
      <c r="J16" s="17">
        <f t="shared" si="4"/>
        <v>3.1578947368421053</v>
      </c>
      <c r="K16" s="28">
        <f t="shared" si="5"/>
        <v>28.57142857142857</v>
      </c>
      <c r="L16" s="16">
        <v>170</v>
      </c>
      <c r="M16" s="49">
        <v>3.4</v>
      </c>
      <c r="N16" s="49">
        <v>26.5</v>
      </c>
      <c r="O16" s="13">
        <f t="shared" si="6"/>
        <v>15.588235294117647</v>
      </c>
      <c r="P16" s="28">
        <f t="shared" si="7"/>
        <v>779.4117647058823</v>
      </c>
      <c r="Q16" s="16">
        <v>300</v>
      </c>
      <c r="R16" s="49">
        <v>5.2</v>
      </c>
      <c r="S16" s="49">
        <v>8.7</v>
      </c>
      <c r="T16" s="13">
        <f t="shared" si="8"/>
        <v>2.9</v>
      </c>
      <c r="U16" s="28">
        <f t="shared" si="9"/>
        <v>167.3076923076923</v>
      </c>
      <c r="V16" s="16"/>
      <c r="W16" s="49"/>
      <c r="X16" s="49"/>
      <c r="Y16" s="13" t="e">
        <f t="shared" si="10"/>
        <v>#DIV/0!</v>
      </c>
      <c r="Z16" s="28" t="e">
        <f t="shared" si="11"/>
        <v>#DIV/0!</v>
      </c>
      <c r="AA16" s="16">
        <v>4</v>
      </c>
      <c r="AB16" s="49"/>
      <c r="AC16" s="49"/>
      <c r="AD16" s="13">
        <f t="shared" si="12"/>
        <v>0</v>
      </c>
      <c r="AE16" s="27" t="e">
        <f t="shared" si="13"/>
        <v>#DIV/0!</v>
      </c>
      <c r="AF16" s="3"/>
      <c r="AG16" s="53"/>
      <c r="AH16" s="53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13">
        <v>0.2</v>
      </c>
      <c r="D17" s="13">
        <v>0.2</v>
      </c>
      <c r="E17" s="13">
        <f t="shared" si="2"/>
        <v>0.5714285714285715</v>
      </c>
      <c r="F17" s="28">
        <f t="shared" si="3"/>
        <v>100</v>
      </c>
      <c r="G17" s="49">
        <v>80</v>
      </c>
      <c r="H17" s="49">
        <v>0.5</v>
      </c>
      <c r="I17" s="49">
        <v>0.3</v>
      </c>
      <c r="J17" s="13">
        <f t="shared" si="4"/>
        <v>0.37499999999999994</v>
      </c>
      <c r="K17" s="28">
        <f t="shared" si="5"/>
        <v>60</v>
      </c>
      <c r="L17" s="16">
        <v>160</v>
      </c>
      <c r="M17" s="49">
        <v>5.5</v>
      </c>
      <c r="N17" s="49">
        <v>30.3</v>
      </c>
      <c r="O17" s="13">
        <f t="shared" si="6"/>
        <v>18.9375</v>
      </c>
      <c r="P17" s="28">
        <f t="shared" si="7"/>
        <v>550.9090909090909</v>
      </c>
      <c r="Q17" s="16">
        <v>320</v>
      </c>
      <c r="R17" s="49">
        <v>6.6</v>
      </c>
      <c r="S17" s="49">
        <v>13.5</v>
      </c>
      <c r="T17" s="13">
        <f t="shared" si="8"/>
        <v>4.21875</v>
      </c>
      <c r="U17" s="28">
        <f t="shared" si="9"/>
        <v>204.54545454545453</v>
      </c>
      <c r="V17" s="16">
        <v>8</v>
      </c>
      <c r="W17" s="49"/>
      <c r="X17" s="49"/>
      <c r="Y17" s="13">
        <f t="shared" si="10"/>
        <v>0</v>
      </c>
      <c r="Z17" s="28" t="e">
        <f t="shared" si="11"/>
        <v>#DIV/0!</v>
      </c>
      <c r="AA17" s="16">
        <v>4</v>
      </c>
      <c r="AB17" s="49"/>
      <c r="AC17" s="49"/>
      <c r="AD17" s="13">
        <f t="shared" si="12"/>
        <v>0</v>
      </c>
      <c r="AE17" s="27" t="e">
        <f t="shared" si="13"/>
        <v>#DIV/0!</v>
      </c>
      <c r="AF17" s="3"/>
      <c r="AG17" s="53"/>
      <c r="AH17" s="53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13">
        <f>SUM(C9:C17)</f>
        <v>57.00000000000001</v>
      </c>
      <c r="D18" s="13">
        <f>SUM(D9:D17)</f>
        <v>54.300000000000004</v>
      </c>
      <c r="E18" s="13">
        <f t="shared" si="2"/>
        <v>3.3937500000000003</v>
      </c>
      <c r="F18" s="28">
        <f t="shared" si="3"/>
        <v>95.26315789473684</v>
      </c>
      <c r="G18" s="39">
        <f>SUM(G9:G17)</f>
        <v>1218</v>
      </c>
      <c r="H18" s="39">
        <f>SUM(H9:H17)</f>
        <v>62.00000000000001</v>
      </c>
      <c r="I18" s="39">
        <f>SUM(I9:I17)</f>
        <v>46.50000000000001</v>
      </c>
      <c r="J18" s="13">
        <f t="shared" si="4"/>
        <v>3.817733990147784</v>
      </c>
      <c r="K18" s="28">
        <f t="shared" si="5"/>
        <v>75</v>
      </c>
      <c r="L18" s="22">
        <f>SUM(L9:L17)</f>
        <v>3370</v>
      </c>
      <c r="M18" s="49">
        <f>SUM(M9:M17)</f>
        <v>84</v>
      </c>
      <c r="N18" s="49">
        <f>SUM(N9:N17)</f>
        <v>764</v>
      </c>
      <c r="O18" s="13">
        <f t="shared" si="6"/>
        <v>22.67062314540059</v>
      </c>
      <c r="P18" s="28">
        <f t="shared" si="7"/>
        <v>909.5238095238095</v>
      </c>
      <c r="Q18" s="22">
        <f>SUM(Q9:Q17)</f>
        <v>4350</v>
      </c>
      <c r="R18" s="49">
        <f>SUM(R9:R17)</f>
        <v>88.2</v>
      </c>
      <c r="S18" s="49">
        <f>SUM(S9:S17)</f>
        <v>104.5</v>
      </c>
      <c r="T18" s="13">
        <f t="shared" si="8"/>
        <v>2.4022988505747125</v>
      </c>
      <c r="U18" s="28">
        <f t="shared" si="9"/>
        <v>118.48072562358277</v>
      </c>
      <c r="V18" s="22">
        <f>SUM(V9:V17)</f>
        <v>30</v>
      </c>
      <c r="W18" s="49"/>
      <c r="X18" s="22">
        <f>SUM(X9:X17)</f>
        <v>0.9</v>
      </c>
      <c r="Y18" s="13">
        <f t="shared" si="10"/>
        <v>3</v>
      </c>
      <c r="Z18" s="28" t="e">
        <f t="shared" si="11"/>
        <v>#DIV/0!</v>
      </c>
      <c r="AA18" s="22">
        <f>SUM(AA9:AA17)</f>
        <v>50</v>
      </c>
      <c r="AB18" s="49">
        <f>SUM(AB9:AB17)</f>
        <v>0.5</v>
      </c>
      <c r="AC18" s="49">
        <f>SUM(AC9:AC17)</f>
        <v>0</v>
      </c>
      <c r="AD18" s="13">
        <f t="shared" si="12"/>
        <v>0</v>
      </c>
      <c r="AE18" s="27">
        <f t="shared" si="13"/>
        <v>0</v>
      </c>
      <c r="AF18" s="9">
        <f>SUM(AF9:AF17)</f>
        <v>0</v>
      </c>
      <c r="AG18" s="53">
        <f>SUM(AG9:AG17)</f>
        <v>0</v>
      </c>
      <c r="AH18" s="53">
        <f>SUM(AH9:AH17)</f>
        <v>0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19">
        <f>C20-C18</f>
        <v>2826</v>
      </c>
      <c r="D19" s="19">
        <f>D20-D18</f>
        <v>2673.8999999999996</v>
      </c>
      <c r="E19" s="13">
        <f>D19/B19%</f>
        <v>3.2970406905055483</v>
      </c>
      <c r="F19" s="28">
        <f>D19/C19%</f>
        <v>94.61783439490443</v>
      </c>
      <c r="G19" s="49"/>
      <c r="H19" s="49"/>
      <c r="I19" s="49"/>
      <c r="J19" s="13"/>
      <c r="K19" s="28"/>
      <c r="L19" s="19"/>
      <c r="M19" s="49"/>
      <c r="N19" s="49"/>
      <c r="O19" s="13"/>
      <c r="P19" s="28"/>
      <c r="Q19" s="19"/>
      <c r="R19" s="49"/>
      <c r="S19" s="49"/>
      <c r="T19" s="13"/>
      <c r="U19" s="28"/>
      <c r="V19" s="19">
        <f>V20-V18</f>
        <v>2800</v>
      </c>
      <c r="W19" s="50">
        <f>W20-W18</f>
        <v>593</v>
      </c>
      <c r="X19" s="50">
        <f>X20-X18</f>
        <v>33.4</v>
      </c>
      <c r="Y19" s="13">
        <f>X19/V19%</f>
        <v>1.1928571428571428</v>
      </c>
      <c r="Z19" s="28">
        <f>X19/W19%</f>
        <v>5.632377740303541</v>
      </c>
      <c r="AA19" s="19">
        <f>AA20-AA18</f>
        <v>110</v>
      </c>
      <c r="AB19" s="49">
        <f>AB20-AB18</f>
        <v>1.3</v>
      </c>
      <c r="AC19" s="49">
        <f>AC20-AC18</f>
        <v>0.1</v>
      </c>
      <c r="AD19" s="13">
        <f>AC19/AA19%</f>
        <v>0.09090909090909091</v>
      </c>
      <c r="AE19" s="28">
        <f>AC19/AB19%</f>
        <v>7.692307692307692</v>
      </c>
      <c r="AF19" s="19">
        <f>AF20-AF18</f>
        <v>1800</v>
      </c>
      <c r="AG19" s="49">
        <f>AG20-AG18</f>
        <v>70.7</v>
      </c>
      <c r="AH19" s="49">
        <f>AH20-AH18</f>
        <v>89.2</v>
      </c>
      <c r="AI19" s="13">
        <f>AH19/AF19%</f>
        <v>4.955555555555556</v>
      </c>
      <c r="AJ19" s="28">
        <f>AH19/AG19%</f>
        <v>126.16690240452616</v>
      </c>
    </row>
    <row r="20" spans="1:36" ht="44.25" customHeight="1" thickBot="1">
      <c r="A20" s="63" t="s">
        <v>0</v>
      </c>
      <c r="B20" s="19">
        <v>82700</v>
      </c>
      <c r="C20" s="96">
        <v>2883</v>
      </c>
      <c r="D20" s="96">
        <v>2728.2</v>
      </c>
      <c r="E20" s="13">
        <f>D20/B20%</f>
        <v>3.298911729141475</v>
      </c>
      <c r="F20" s="28">
        <f>D20/C20%</f>
        <v>94.630593132154</v>
      </c>
      <c r="G20" s="13">
        <f>G18</f>
        <v>1218</v>
      </c>
      <c r="H20" s="49">
        <f>H18</f>
        <v>62.00000000000001</v>
      </c>
      <c r="I20" s="49">
        <f>I18</f>
        <v>46.50000000000001</v>
      </c>
      <c r="J20" s="13">
        <f>I20/G20%</f>
        <v>3.817733990147784</v>
      </c>
      <c r="K20" s="28">
        <f>I20/H20%</f>
        <v>75</v>
      </c>
      <c r="L20" s="19">
        <f>L18+L19</f>
        <v>3370</v>
      </c>
      <c r="M20" s="49">
        <f>M18</f>
        <v>84</v>
      </c>
      <c r="N20" s="49">
        <f>N18</f>
        <v>764</v>
      </c>
      <c r="O20" s="13">
        <f>N20/L20%</f>
        <v>22.67062314540059</v>
      </c>
      <c r="P20" s="28">
        <f>N20/M20%</f>
        <v>909.5238095238095</v>
      </c>
      <c r="Q20" s="19">
        <f>Q18+Q19</f>
        <v>4350</v>
      </c>
      <c r="R20" s="49">
        <f>R18</f>
        <v>88.2</v>
      </c>
      <c r="S20" s="49">
        <f>S18</f>
        <v>104.5</v>
      </c>
      <c r="T20" s="13">
        <f>S20/Q20%</f>
        <v>2.4022988505747125</v>
      </c>
      <c r="U20" s="28">
        <f>S20/R20%</f>
        <v>118.48072562358277</v>
      </c>
      <c r="V20" s="19">
        <v>2830</v>
      </c>
      <c r="W20" s="50">
        <v>593</v>
      </c>
      <c r="X20" s="50">
        <v>34.3</v>
      </c>
      <c r="Y20" s="13">
        <f>X20/V20%</f>
        <v>1.2120141342756183</v>
      </c>
      <c r="Z20" s="28">
        <f>X20/W20%</f>
        <v>5.7841483979763915</v>
      </c>
      <c r="AA20" s="19">
        <v>160</v>
      </c>
      <c r="AB20" s="85">
        <v>1.8</v>
      </c>
      <c r="AC20" s="85">
        <v>0.1</v>
      </c>
      <c r="AD20" s="13">
        <f>AC20/AA20%</f>
        <v>0.0625</v>
      </c>
      <c r="AE20" s="27">
        <f>AC20/AB20%</f>
        <v>5.555555555555555</v>
      </c>
      <c r="AF20" s="11">
        <v>1800</v>
      </c>
      <c r="AG20" s="86">
        <v>70.7</v>
      </c>
      <c r="AH20" s="86">
        <v>89.2</v>
      </c>
      <c r="AI20" s="13">
        <f>AH20/AF20%</f>
        <v>4.955555555555556</v>
      </c>
      <c r="AJ20" s="28">
        <f>AH20/AG20%</f>
        <v>126.16690240452616</v>
      </c>
    </row>
    <row r="22" ht="15.75" thickBot="1"/>
    <row r="23" spans="1:36" ht="15" customHeight="1">
      <c r="A23" s="133" t="s">
        <v>12</v>
      </c>
      <c r="B23" s="141" t="s">
        <v>57</v>
      </c>
      <c r="C23" s="162"/>
      <c r="D23" s="162"/>
      <c r="E23" s="162"/>
      <c r="F23" s="162"/>
      <c r="G23" s="173" t="s">
        <v>23</v>
      </c>
      <c r="H23" s="174"/>
      <c r="I23" s="174"/>
      <c r="J23" s="174"/>
      <c r="K23" s="175"/>
      <c r="L23" s="141" t="s">
        <v>54</v>
      </c>
      <c r="M23" s="142"/>
      <c r="N23" s="142"/>
      <c r="O23" s="142"/>
      <c r="P23" s="143"/>
      <c r="Q23" s="141" t="s">
        <v>11</v>
      </c>
      <c r="R23" s="162"/>
      <c r="S23" s="162"/>
      <c r="T23" s="162"/>
      <c r="U23" s="171"/>
      <c r="V23" s="141" t="s">
        <v>19</v>
      </c>
      <c r="W23" s="162"/>
      <c r="X23" s="162"/>
      <c r="Y23" s="162"/>
      <c r="Z23" s="171"/>
      <c r="AA23" s="141" t="s">
        <v>24</v>
      </c>
      <c r="AB23" s="162"/>
      <c r="AC23" s="162"/>
      <c r="AD23" s="162"/>
      <c r="AE23" s="162"/>
      <c r="AF23" s="179" t="s">
        <v>20</v>
      </c>
      <c r="AG23" s="180"/>
      <c r="AH23" s="180"/>
      <c r="AI23" s="180"/>
      <c r="AJ23" s="181"/>
    </row>
    <row r="24" spans="1:36" ht="55.5" customHeight="1">
      <c r="A24" s="134"/>
      <c r="B24" s="163"/>
      <c r="C24" s="164"/>
      <c r="D24" s="164"/>
      <c r="E24" s="164"/>
      <c r="F24" s="164"/>
      <c r="G24" s="176"/>
      <c r="H24" s="177"/>
      <c r="I24" s="177"/>
      <c r="J24" s="177"/>
      <c r="K24" s="178"/>
      <c r="L24" s="144"/>
      <c r="M24" s="145"/>
      <c r="N24" s="145"/>
      <c r="O24" s="145"/>
      <c r="P24" s="146"/>
      <c r="Q24" s="163"/>
      <c r="R24" s="164"/>
      <c r="S24" s="164"/>
      <c r="T24" s="164"/>
      <c r="U24" s="172"/>
      <c r="V24" s="163"/>
      <c r="W24" s="164"/>
      <c r="X24" s="164"/>
      <c r="Y24" s="164"/>
      <c r="Z24" s="172"/>
      <c r="AA24" s="163"/>
      <c r="AB24" s="164"/>
      <c r="AC24" s="164"/>
      <c r="AD24" s="164"/>
      <c r="AE24" s="164"/>
      <c r="AF24" s="182"/>
      <c r="AG24" s="183"/>
      <c r="AH24" s="183"/>
      <c r="AI24" s="183"/>
      <c r="AJ24" s="184"/>
    </row>
    <row r="25" spans="1:36" ht="15" customHeight="1">
      <c r="A25" s="134"/>
      <c r="B25" s="126" t="str">
        <f>B6</f>
        <v>Уточненный план на 2020год</v>
      </c>
      <c r="C25" s="131" t="str">
        <f>C6</f>
        <v>Исполнено на 01.02.  2019</v>
      </c>
      <c r="D25" s="131" t="str">
        <f>D6</f>
        <v>Исполнено на 1.02.  2020</v>
      </c>
      <c r="E25" s="153" t="str">
        <f>E6</f>
        <v>%% к годовому плану</v>
      </c>
      <c r="F25" s="140" t="str">
        <f>F6</f>
        <v>% исп. по сравнению с 1.02.19</v>
      </c>
      <c r="G25" s="129" t="str">
        <f>B6</f>
        <v>Уточненный план на 2020год</v>
      </c>
      <c r="H25" s="131" t="str">
        <f>C6</f>
        <v>Исполнено на 01.02.  2019</v>
      </c>
      <c r="I25" s="131" t="str">
        <f>D6</f>
        <v>Исполнено на 1.02.  2020</v>
      </c>
      <c r="J25" s="153" t="str">
        <f>E6</f>
        <v>%% к годовому плану</v>
      </c>
      <c r="K25" s="140" t="str">
        <f>F6</f>
        <v>% исп. по сравнению с 1.02.19</v>
      </c>
      <c r="L25" s="129" t="str">
        <f>B6</f>
        <v>Уточненный план на 2020год</v>
      </c>
      <c r="M25" s="131" t="str">
        <f>C6</f>
        <v>Исполнено на 01.02.  2019</v>
      </c>
      <c r="N25" s="131" t="str">
        <f>D6</f>
        <v>Исполнено на 1.02.  2020</v>
      </c>
      <c r="O25" s="153" t="str">
        <f>E6</f>
        <v>%% к годовому плану</v>
      </c>
      <c r="P25" s="140" t="str">
        <f>F6</f>
        <v>% исп. по сравнению с 1.02.19</v>
      </c>
      <c r="Q25" s="126" t="str">
        <f aca="true" t="shared" si="16" ref="Q25:Z25">B6</f>
        <v>Уточненный план на 2020год</v>
      </c>
      <c r="R25" s="131" t="str">
        <f t="shared" si="16"/>
        <v>Исполнено на 01.02.  2019</v>
      </c>
      <c r="S25" s="131" t="str">
        <f t="shared" si="16"/>
        <v>Исполнено на 1.02.  2020</v>
      </c>
      <c r="T25" s="153" t="str">
        <f t="shared" si="16"/>
        <v>%% к годовому плану</v>
      </c>
      <c r="U25" s="140" t="str">
        <f t="shared" si="16"/>
        <v>% исп. по сравнению с 1.02.19</v>
      </c>
      <c r="V25" s="126" t="str">
        <f t="shared" si="16"/>
        <v>Уточненный план на 2020год</v>
      </c>
      <c r="W25" s="131" t="str">
        <f t="shared" si="16"/>
        <v>Исполнено на 01.02.  2019</v>
      </c>
      <c r="X25" s="131" t="str">
        <f t="shared" si="16"/>
        <v>Исполнено на 1.02.  2020</v>
      </c>
      <c r="Y25" s="153" t="str">
        <f t="shared" si="16"/>
        <v>%% к годовому плану</v>
      </c>
      <c r="Z25" s="140" t="str">
        <f t="shared" si="16"/>
        <v>% исп. по сравнению с 1.02.19</v>
      </c>
      <c r="AA25" s="126" t="str">
        <f>G6</f>
        <v>Уточненный план на 2020год</v>
      </c>
      <c r="AB25" s="131" t="str">
        <f>H6</f>
        <v>Исполнено на 01.02.  2019</v>
      </c>
      <c r="AC25" s="131" t="str">
        <f>I6</f>
        <v>Исполнено на 1.02.  2020</v>
      </c>
      <c r="AD25" s="153" t="str">
        <f>J6</f>
        <v>%% к годовому плану</v>
      </c>
      <c r="AE25" s="140" t="str">
        <f>K6</f>
        <v>% исп. по сравнению с 1.02.19</v>
      </c>
      <c r="AF25" s="129" t="str">
        <f>G6</f>
        <v>Уточненный план на 2020год</v>
      </c>
      <c r="AG25" s="131" t="str">
        <f>H6</f>
        <v>Исполнено на 01.02.  2019</v>
      </c>
      <c r="AH25" s="131" t="str">
        <f>I6</f>
        <v>Исполнено на 1.02.  2020</v>
      </c>
      <c r="AI25" s="131" t="str">
        <f>J6</f>
        <v>%% к годовому плану</v>
      </c>
      <c r="AJ25" s="159" t="str">
        <f>K6</f>
        <v>% исп. по сравнению с 1.02.19</v>
      </c>
    </row>
    <row r="26" spans="1:36" ht="15" customHeight="1">
      <c r="A26" s="134"/>
      <c r="B26" s="127"/>
      <c r="C26" s="131"/>
      <c r="D26" s="131"/>
      <c r="E26" s="154"/>
      <c r="F26" s="140"/>
      <c r="G26" s="129"/>
      <c r="H26" s="131"/>
      <c r="I26" s="131"/>
      <c r="J26" s="154"/>
      <c r="K26" s="140"/>
      <c r="L26" s="129"/>
      <c r="M26" s="131"/>
      <c r="N26" s="131"/>
      <c r="O26" s="154"/>
      <c r="P26" s="140"/>
      <c r="Q26" s="127"/>
      <c r="R26" s="131"/>
      <c r="S26" s="131"/>
      <c r="T26" s="154"/>
      <c r="U26" s="140"/>
      <c r="V26" s="127"/>
      <c r="W26" s="131"/>
      <c r="X26" s="131"/>
      <c r="Y26" s="154"/>
      <c r="Z26" s="140"/>
      <c r="AA26" s="127"/>
      <c r="AB26" s="131"/>
      <c r="AC26" s="131"/>
      <c r="AD26" s="154"/>
      <c r="AE26" s="140"/>
      <c r="AF26" s="182"/>
      <c r="AG26" s="131"/>
      <c r="AH26" s="131"/>
      <c r="AI26" s="131"/>
      <c r="AJ26" s="159"/>
    </row>
    <row r="27" spans="1:36" ht="66.75" customHeight="1" thickBot="1">
      <c r="A27" s="135"/>
      <c r="B27" s="128"/>
      <c r="C27" s="132"/>
      <c r="D27" s="132"/>
      <c r="E27" s="155"/>
      <c r="F27" s="156"/>
      <c r="G27" s="126"/>
      <c r="H27" s="153"/>
      <c r="I27" s="153"/>
      <c r="J27" s="154"/>
      <c r="K27" s="157"/>
      <c r="L27" s="130"/>
      <c r="M27" s="132"/>
      <c r="N27" s="132"/>
      <c r="O27" s="155"/>
      <c r="P27" s="156"/>
      <c r="Q27" s="128"/>
      <c r="R27" s="132"/>
      <c r="S27" s="132"/>
      <c r="T27" s="155"/>
      <c r="U27" s="156"/>
      <c r="V27" s="127"/>
      <c r="W27" s="153"/>
      <c r="X27" s="153"/>
      <c r="Y27" s="155"/>
      <c r="Z27" s="156"/>
      <c r="AA27" s="128"/>
      <c r="AB27" s="132"/>
      <c r="AC27" s="132"/>
      <c r="AD27" s="155"/>
      <c r="AE27" s="156"/>
      <c r="AF27" s="182"/>
      <c r="AG27" s="131"/>
      <c r="AH27" s="131"/>
      <c r="AI27" s="131"/>
      <c r="AJ27" s="159"/>
    </row>
    <row r="28" spans="1:36" ht="29.25" customHeight="1" thickBot="1">
      <c r="A28" s="62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52"/>
      <c r="I28" s="52"/>
      <c r="J28" s="7" t="e">
        <f aca="true" t="shared" si="19" ref="J28:J38">I28/G28%</f>
        <v>#DIV/0!</v>
      </c>
      <c r="K28" s="40" t="e">
        <f aca="true" t="shared" si="20" ref="K28:K38">I28/H28%</f>
        <v>#DIV/0!</v>
      </c>
      <c r="L28" s="26">
        <v>5</v>
      </c>
      <c r="M28" s="54"/>
      <c r="N28" s="54"/>
      <c r="O28" s="12"/>
      <c r="P28" s="30"/>
      <c r="Q28" s="106">
        <v>15</v>
      </c>
      <c r="R28" s="89"/>
      <c r="S28" s="89"/>
      <c r="T28" s="89">
        <f aca="true" t="shared" si="21" ref="T28:T37">S28/Q28%</f>
        <v>0</v>
      </c>
      <c r="U28" s="100" t="e">
        <f aca="true" t="shared" si="22" ref="U28:U37">S28/R28%</f>
        <v>#DIV/0!</v>
      </c>
      <c r="V28" s="10">
        <f aca="true" t="shared" si="23" ref="V28:V36">B9+G9+L9+Q9+V9+AA9+AF9+B28+G28+L28+Q28</f>
        <v>501</v>
      </c>
      <c r="W28" s="10">
        <f aca="true" t="shared" si="24" ref="W28:W36">C9+H9+M9+R9+W9+AB9+AG9+C28+H28+M28+R28</f>
        <v>9.3</v>
      </c>
      <c r="X28" s="10">
        <f aca="true" t="shared" si="25" ref="X28:X36">D9+I9+N9+S9+X9+AC9+AH9+D28+I28+N28+S28</f>
        <v>41.6</v>
      </c>
      <c r="Y28" s="12">
        <f aca="true" t="shared" si="26" ref="Y28:Y37">X28/V28%</f>
        <v>8.303393213572855</v>
      </c>
      <c r="Z28" s="30">
        <f aca="true" t="shared" si="27" ref="Z28:Z37">X28/W28%</f>
        <v>447.3118279569892</v>
      </c>
      <c r="AA28" s="36">
        <v>2209.2</v>
      </c>
      <c r="AB28" s="12">
        <v>94.1</v>
      </c>
      <c r="AC28" s="12">
        <v>118.3</v>
      </c>
      <c r="AD28" s="12">
        <f aca="true" t="shared" si="28" ref="AD28:AD37">AC28/AA28%</f>
        <v>5.354879594423321</v>
      </c>
      <c r="AE28" s="24">
        <f aca="true" t="shared" si="29" ref="AE28:AE37">AC28/AB28%</f>
        <v>125.7173219978746</v>
      </c>
      <c r="AF28" s="9">
        <f aca="true" t="shared" si="30" ref="AF28:AH36">V28+AA28</f>
        <v>2710.2</v>
      </c>
      <c r="AG28" s="10">
        <f t="shared" si="30"/>
        <v>103.39999999999999</v>
      </c>
      <c r="AH28" s="10">
        <f t="shared" si="30"/>
        <v>159.9</v>
      </c>
      <c r="AI28" s="10">
        <f aca="true" t="shared" si="31" ref="AI28:AI37">AH28/AF28%</f>
        <v>5.899933584237327</v>
      </c>
      <c r="AJ28" s="41">
        <f aca="true" t="shared" si="32" ref="AJ28:AJ37">AH28/AG28%</f>
        <v>154.64216634429403</v>
      </c>
    </row>
    <row r="29" spans="1:36" ht="22.5" customHeight="1" thickBot="1">
      <c r="A29" s="63" t="s">
        <v>2</v>
      </c>
      <c r="B29" s="16">
        <v>30</v>
      </c>
      <c r="C29" s="13">
        <v>9.7</v>
      </c>
      <c r="D29" s="13"/>
      <c r="E29" s="13">
        <f t="shared" si="17"/>
        <v>0</v>
      </c>
      <c r="F29" s="28">
        <f t="shared" si="18"/>
        <v>0</v>
      </c>
      <c r="G29" s="19"/>
      <c r="H29" s="49"/>
      <c r="I29" s="49"/>
      <c r="J29" s="10" t="e">
        <f t="shared" si="19"/>
        <v>#DIV/0!</v>
      </c>
      <c r="K29" s="41" t="e">
        <f t="shared" si="20"/>
        <v>#DIV/0!</v>
      </c>
      <c r="L29" s="29">
        <v>3</v>
      </c>
      <c r="M29" s="55"/>
      <c r="N29" s="55"/>
      <c r="O29" s="13"/>
      <c r="P29" s="28"/>
      <c r="Q29" s="107">
        <v>25</v>
      </c>
      <c r="R29" s="88">
        <v>0.1</v>
      </c>
      <c r="S29" s="88">
        <v>0.2</v>
      </c>
      <c r="T29" s="88">
        <f t="shared" si="21"/>
        <v>0.8</v>
      </c>
      <c r="U29" s="102">
        <f t="shared" si="22"/>
        <v>200</v>
      </c>
      <c r="V29" s="10">
        <f t="shared" si="23"/>
        <v>772</v>
      </c>
      <c r="W29" s="10">
        <f t="shared" si="24"/>
        <v>34.1</v>
      </c>
      <c r="X29" s="10">
        <f t="shared" si="25"/>
        <v>53.10000000000001</v>
      </c>
      <c r="Y29" s="13">
        <f t="shared" si="26"/>
        <v>6.878238341968913</v>
      </c>
      <c r="Z29" s="28">
        <f t="shared" si="27"/>
        <v>155.71847507331378</v>
      </c>
      <c r="AA29" s="37">
        <v>2780.6</v>
      </c>
      <c r="AB29" s="13">
        <v>128.3</v>
      </c>
      <c r="AC29" s="13">
        <v>153.9</v>
      </c>
      <c r="AD29" s="13">
        <f t="shared" si="28"/>
        <v>5.534776666906424</v>
      </c>
      <c r="AE29" s="27">
        <f t="shared" si="29"/>
        <v>119.95323460639126</v>
      </c>
      <c r="AF29" s="9">
        <f t="shared" si="30"/>
        <v>3552.6</v>
      </c>
      <c r="AG29" s="10">
        <f t="shared" si="30"/>
        <v>162.4</v>
      </c>
      <c r="AH29" s="10">
        <f t="shared" si="30"/>
        <v>207</v>
      </c>
      <c r="AI29" s="10">
        <f t="shared" si="31"/>
        <v>5.826718459719642</v>
      </c>
      <c r="AJ29" s="41">
        <f t="shared" si="32"/>
        <v>127.46305418719211</v>
      </c>
    </row>
    <row r="30" spans="1:36" ht="28.5" customHeight="1" thickBot="1">
      <c r="A30" s="62" t="s">
        <v>3</v>
      </c>
      <c r="B30" s="16">
        <v>210</v>
      </c>
      <c r="C30" s="115">
        <v>115.1</v>
      </c>
      <c r="D30" s="115">
        <v>0.2</v>
      </c>
      <c r="E30" s="13">
        <f t="shared" si="17"/>
        <v>0.09523809523809523</v>
      </c>
      <c r="F30" s="28">
        <f t="shared" si="18"/>
        <v>0.1737619461337967</v>
      </c>
      <c r="G30" s="20"/>
      <c r="H30" s="51"/>
      <c r="I30" s="51"/>
      <c r="J30" s="10" t="e">
        <f t="shared" si="19"/>
        <v>#DIV/0!</v>
      </c>
      <c r="K30" s="41" t="e">
        <f t="shared" si="20"/>
        <v>#DIV/0!</v>
      </c>
      <c r="L30" s="26">
        <v>20</v>
      </c>
      <c r="M30" s="54">
        <v>1</v>
      </c>
      <c r="N30" s="54">
        <v>-4.3</v>
      </c>
      <c r="O30" s="13">
        <f>N30/L30%</f>
        <v>-21.499999999999996</v>
      </c>
      <c r="P30" s="25">
        <f>N30/M30%</f>
        <v>-430</v>
      </c>
      <c r="Q30" s="108">
        <v>150</v>
      </c>
      <c r="R30" s="89">
        <v>0.7</v>
      </c>
      <c r="S30" s="89">
        <v>1.1</v>
      </c>
      <c r="T30" s="89">
        <f t="shared" si="21"/>
        <v>0.7333333333333334</v>
      </c>
      <c r="U30" s="100">
        <f t="shared" si="22"/>
        <v>157.14285714285717</v>
      </c>
      <c r="V30" s="10">
        <f t="shared" si="23"/>
        <v>6407</v>
      </c>
      <c r="W30" s="10">
        <f t="shared" si="24"/>
        <v>304.99999999999994</v>
      </c>
      <c r="X30" s="10">
        <f t="shared" si="25"/>
        <v>550.2000000000002</v>
      </c>
      <c r="Y30" s="12">
        <f t="shared" si="26"/>
        <v>8.587482441080072</v>
      </c>
      <c r="Z30" s="30">
        <f t="shared" si="27"/>
        <v>180.39344262295091</v>
      </c>
      <c r="AA30" s="36">
        <v>900</v>
      </c>
      <c r="AB30" s="12">
        <v>-80.3</v>
      </c>
      <c r="AC30" s="12"/>
      <c r="AD30" s="12">
        <f t="shared" si="28"/>
        <v>0</v>
      </c>
      <c r="AE30" s="24">
        <f t="shared" si="29"/>
        <v>0</v>
      </c>
      <c r="AF30" s="9">
        <f t="shared" si="30"/>
        <v>7307</v>
      </c>
      <c r="AG30" s="10">
        <f t="shared" si="30"/>
        <v>224.69999999999993</v>
      </c>
      <c r="AH30" s="10">
        <f t="shared" si="30"/>
        <v>550.2000000000002</v>
      </c>
      <c r="AI30" s="10">
        <f t="shared" si="31"/>
        <v>7.529765977829482</v>
      </c>
      <c r="AJ30" s="41">
        <f t="shared" si="32"/>
        <v>244.8598130841123</v>
      </c>
    </row>
    <row r="31" spans="1:36" ht="27" customHeight="1" thickBot="1">
      <c r="A31" s="63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9"/>
      <c r="I31" s="49"/>
      <c r="J31" s="10" t="e">
        <f t="shared" si="19"/>
        <v>#DIV/0!</v>
      </c>
      <c r="K31" s="41" t="e">
        <f t="shared" si="20"/>
        <v>#DIV/0!</v>
      </c>
      <c r="L31" s="29">
        <v>5</v>
      </c>
      <c r="M31" s="55"/>
      <c r="N31" s="55"/>
      <c r="O31" s="13"/>
      <c r="P31" s="28"/>
      <c r="Q31" s="98">
        <v>20</v>
      </c>
      <c r="R31" s="88"/>
      <c r="S31" s="88"/>
      <c r="T31" s="88">
        <f t="shared" si="21"/>
        <v>0</v>
      </c>
      <c r="U31" s="99" t="e">
        <f t="shared" si="22"/>
        <v>#DIV/0!</v>
      </c>
      <c r="V31" s="10">
        <f t="shared" si="23"/>
        <v>422</v>
      </c>
      <c r="W31" s="10">
        <f t="shared" si="24"/>
        <v>7.300000000000001</v>
      </c>
      <c r="X31" s="10">
        <f t="shared" si="25"/>
        <v>31.299999999999997</v>
      </c>
      <c r="Y31" s="13">
        <f t="shared" si="26"/>
        <v>7.4170616113744074</v>
      </c>
      <c r="Z31" s="28">
        <f t="shared" si="27"/>
        <v>428.76712328767115</v>
      </c>
      <c r="AA31" s="37">
        <v>2088.2</v>
      </c>
      <c r="AB31" s="13">
        <v>96.7</v>
      </c>
      <c r="AC31" s="13">
        <v>108.2</v>
      </c>
      <c r="AD31" s="13">
        <f t="shared" si="28"/>
        <v>5.181496025284935</v>
      </c>
      <c r="AE31" s="27">
        <f t="shared" si="29"/>
        <v>111.89245087900723</v>
      </c>
      <c r="AF31" s="9">
        <f t="shared" si="30"/>
        <v>2510.2</v>
      </c>
      <c r="AG31" s="10">
        <f t="shared" si="30"/>
        <v>104</v>
      </c>
      <c r="AH31" s="10">
        <f t="shared" si="30"/>
        <v>139.5</v>
      </c>
      <c r="AI31" s="10">
        <f t="shared" si="31"/>
        <v>5.557326109473349</v>
      </c>
      <c r="AJ31" s="41">
        <f t="shared" si="32"/>
        <v>134.1346153846154</v>
      </c>
    </row>
    <row r="32" spans="1:36" ht="28.5" customHeight="1" thickBot="1">
      <c r="A32" s="62" t="s">
        <v>5</v>
      </c>
      <c r="B32" s="16"/>
      <c r="C32" s="115"/>
      <c r="D32" s="115"/>
      <c r="E32" s="13" t="e">
        <f t="shared" si="17"/>
        <v>#DIV/0!</v>
      </c>
      <c r="F32" s="28" t="e">
        <f t="shared" si="18"/>
        <v>#DIV/0!</v>
      </c>
      <c r="G32" s="20"/>
      <c r="H32" s="51"/>
      <c r="I32" s="51"/>
      <c r="J32" s="10" t="e">
        <f t="shared" si="19"/>
        <v>#DIV/0!</v>
      </c>
      <c r="K32" s="41" t="e">
        <f t="shared" si="20"/>
        <v>#DIV/0!</v>
      </c>
      <c r="L32" s="26">
        <v>6</v>
      </c>
      <c r="M32" s="54"/>
      <c r="N32" s="54">
        <v>9</v>
      </c>
      <c r="O32" s="12"/>
      <c r="P32" s="30"/>
      <c r="Q32" s="98">
        <v>10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743</v>
      </c>
      <c r="W32" s="10">
        <f t="shared" si="24"/>
        <v>15.899999999999999</v>
      </c>
      <c r="X32" s="10">
        <f t="shared" si="25"/>
        <v>111.2</v>
      </c>
      <c r="Y32" s="12">
        <f t="shared" si="26"/>
        <v>14.96635262449529</v>
      </c>
      <c r="Z32" s="30">
        <f t="shared" si="27"/>
        <v>699.3710691823901</v>
      </c>
      <c r="AA32" s="36">
        <v>1989.4</v>
      </c>
      <c r="AB32" s="12">
        <v>78.7</v>
      </c>
      <c r="AC32" s="12">
        <v>88.1</v>
      </c>
      <c r="AD32" s="12">
        <f t="shared" si="28"/>
        <v>4.428470895747461</v>
      </c>
      <c r="AE32" s="24">
        <f t="shared" si="29"/>
        <v>111.94409148665818</v>
      </c>
      <c r="AF32" s="9">
        <f t="shared" si="30"/>
        <v>2732.4</v>
      </c>
      <c r="AG32" s="10">
        <f t="shared" si="30"/>
        <v>94.6</v>
      </c>
      <c r="AH32" s="10">
        <f t="shared" si="30"/>
        <v>199.3</v>
      </c>
      <c r="AI32" s="10">
        <f t="shared" si="31"/>
        <v>7.293954033084468</v>
      </c>
      <c r="AJ32" s="41">
        <f t="shared" si="32"/>
        <v>210.67653276955605</v>
      </c>
    </row>
    <row r="33" spans="1:36" ht="26.25" customHeight="1" thickBot="1">
      <c r="A33" s="63" t="s">
        <v>6</v>
      </c>
      <c r="B33" s="16"/>
      <c r="C33" s="13"/>
      <c r="D33" s="13">
        <v>13.3</v>
      </c>
      <c r="E33" s="13" t="e">
        <f t="shared" si="17"/>
        <v>#DIV/0!</v>
      </c>
      <c r="F33" s="28" t="e">
        <f t="shared" si="18"/>
        <v>#DIV/0!</v>
      </c>
      <c r="G33" s="19"/>
      <c r="H33" s="49"/>
      <c r="I33" s="49"/>
      <c r="J33" s="10" t="e">
        <f t="shared" si="19"/>
        <v>#DIV/0!</v>
      </c>
      <c r="K33" s="41" t="e">
        <f t="shared" si="20"/>
        <v>#DIV/0!</v>
      </c>
      <c r="L33" s="29">
        <v>5</v>
      </c>
      <c r="M33" s="55"/>
      <c r="N33" s="55"/>
      <c r="O33" s="13"/>
      <c r="P33" s="28"/>
      <c r="Q33" s="98">
        <v>15</v>
      </c>
      <c r="R33" s="88"/>
      <c r="S33" s="88"/>
      <c r="T33" s="88">
        <f t="shared" si="21"/>
        <v>0</v>
      </c>
      <c r="U33" s="99" t="e">
        <f t="shared" si="22"/>
        <v>#DIV/0!</v>
      </c>
      <c r="V33" s="10">
        <f t="shared" si="23"/>
        <v>610</v>
      </c>
      <c r="W33" s="10">
        <f t="shared" si="24"/>
        <v>11.9</v>
      </c>
      <c r="X33" s="10">
        <f t="shared" si="25"/>
        <v>75.69999999999999</v>
      </c>
      <c r="Y33" s="13">
        <f t="shared" si="26"/>
        <v>12.409836065573769</v>
      </c>
      <c r="Z33" s="28">
        <f t="shared" si="27"/>
        <v>636.1344537815124</v>
      </c>
      <c r="AA33" s="37">
        <v>2322.4</v>
      </c>
      <c r="AB33" s="13">
        <v>109.4</v>
      </c>
      <c r="AC33" s="13">
        <v>115.8</v>
      </c>
      <c r="AD33" s="13">
        <f t="shared" si="28"/>
        <v>4.986221150533931</v>
      </c>
      <c r="AE33" s="27">
        <f t="shared" si="29"/>
        <v>105.85009140767824</v>
      </c>
      <c r="AF33" s="9">
        <f t="shared" si="30"/>
        <v>2932.4</v>
      </c>
      <c r="AG33" s="10">
        <f t="shared" si="30"/>
        <v>121.30000000000001</v>
      </c>
      <c r="AH33" s="10">
        <f t="shared" si="30"/>
        <v>191.5</v>
      </c>
      <c r="AI33" s="10">
        <f t="shared" si="31"/>
        <v>6.530486973127813</v>
      </c>
      <c r="AJ33" s="41">
        <f t="shared" si="32"/>
        <v>157.87304204451772</v>
      </c>
    </row>
    <row r="34" spans="1:36" ht="30.75" customHeight="1" thickBot="1">
      <c r="A34" s="62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51"/>
      <c r="I34" s="51"/>
      <c r="J34" s="10" t="e">
        <f t="shared" si="19"/>
        <v>#DIV/0!</v>
      </c>
      <c r="K34" s="41" t="e">
        <f t="shared" si="20"/>
        <v>#DIV/0!</v>
      </c>
      <c r="L34" s="26">
        <v>2</v>
      </c>
      <c r="M34" s="54"/>
      <c r="N34" s="54"/>
      <c r="O34" s="12"/>
      <c r="P34" s="30"/>
      <c r="Q34" s="98">
        <v>20</v>
      </c>
      <c r="R34" s="88"/>
      <c r="S34" s="88">
        <v>1.2</v>
      </c>
      <c r="T34" s="88">
        <f t="shared" si="21"/>
        <v>5.999999999999999</v>
      </c>
      <c r="U34" s="99" t="e">
        <f t="shared" si="22"/>
        <v>#DIV/0!</v>
      </c>
      <c r="V34" s="10">
        <f t="shared" si="23"/>
        <v>560</v>
      </c>
      <c r="W34" s="10">
        <f t="shared" si="24"/>
        <v>9</v>
      </c>
      <c r="X34" s="10">
        <f t="shared" si="25"/>
        <v>46.800000000000004</v>
      </c>
      <c r="Y34" s="12">
        <f t="shared" si="26"/>
        <v>8.357142857142858</v>
      </c>
      <c r="Z34" s="30">
        <f t="shared" si="27"/>
        <v>520.0000000000001</v>
      </c>
      <c r="AA34" s="36">
        <v>1980.2</v>
      </c>
      <c r="AB34" s="12">
        <v>89.5</v>
      </c>
      <c r="AC34" s="12">
        <v>99.2</v>
      </c>
      <c r="AD34" s="12">
        <f t="shared" si="28"/>
        <v>5.009594990405009</v>
      </c>
      <c r="AE34" s="24">
        <f t="shared" si="29"/>
        <v>110.83798882681565</v>
      </c>
      <c r="AF34" s="9">
        <f t="shared" si="30"/>
        <v>2540.2</v>
      </c>
      <c r="AG34" s="10">
        <f t="shared" si="30"/>
        <v>98.5</v>
      </c>
      <c r="AH34" s="10">
        <f t="shared" si="30"/>
        <v>146</v>
      </c>
      <c r="AI34" s="10">
        <f t="shared" si="31"/>
        <v>5.7475789307928515</v>
      </c>
      <c r="AJ34" s="41">
        <f t="shared" si="32"/>
        <v>148.2233502538071</v>
      </c>
    </row>
    <row r="35" spans="1:36" ht="29.25" customHeight="1" thickBot="1">
      <c r="A35" s="63" t="s">
        <v>8</v>
      </c>
      <c r="B35" s="16"/>
      <c r="C35" s="116"/>
      <c r="D35" s="116"/>
      <c r="E35" s="13" t="e">
        <f t="shared" si="17"/>
        <v>#DIV/0!</v>
      </c>
      <c r="F35" s="28" t="e">
        <f t="shared" si="18"/>
        <v>#DIV/0!</v>
      </c>
      <c r="G35" s="19"/>
      <c r="H35" s="49"/>
      <c r="I35" s="49"/>
      <c r="J35" s="10" t="e">
        <f t="shared" si="19"/>
        <v>#DIV/0!</v>
      </c>
      <c r="K35" s="41" t="e">
        <f t="shared" si="20"/>
        <v>#DIV/0!</v>
      </c>
      <c r="L35" s="29">
        <v>5</v>
      </c>
      <c r="M35" s="55"/>
      <c r="N35" s="55"/>
      <c r="O35" s="13"/>
      <c r="P35" s="28"/>
      <c r="Q35" s="98">
        <v>20</v>
      </c>
      <c r="R35" s="88">
        <v>0.3</v>
      </c>
      <c r="S35" s="88">
        <v>0.8</v>
      </c>
      <c r="T35" s="88">
        <f t="shared" si="21"/>
        <v>4</v>
      </c>
      <c r="U35" s="99">
        <f t="shared" si="22"/>
        <v>266.6666666666667</v>
      </c>
      <c r="V35" s="10">
        <f t="shared" si="23"/>
        <v>562</v>
      </c>
      <c r="W35" s="10">
        <f t="shared" si="24"/>
        <v>13.3</v>
      </c>
      <c r="X35" s="10">
        <f t="shared" si="25"/>
        <v>37.5</v>
      </c>
      <c r="Y35" s="13">
        <f t="shared" si="26"/>
        <v>6.672597864768683</v>
      </c>
      <c r="Z35" s="28">
        <f t="shared" si="27"/>
        <v>281.9548872180451</v>
      </c>
      <c r="AA35" s="37">
        <v>1978.2</v>
      </c>
      <c r="AB35" s="13">
        <v>94.8</v>
      </c>
      <c r="AC35" s="13">
        <v>99</v>
      </c>
      <c r="AD35" s="13">
        <f t="shared" si="28"/>
        <v>5.004549590536851</v>
      </c>
      <c r="AE35" s="27">
        <f t="shared" si="29"/>
        <v>104.43037974683544</v>
      </c>
      <c r="AF35" s="9">
        <f t="shared" si="30"/>
        <v>2540.2</v>
      </c>
      <c r="AG35" s="10">
        <f t="shared" si="30"/>
        <v>108.1</v>
      </c>
      <c r="AH35" s="10">
        <f t="shared" si="30"/>
        <v>136.5</v>
      </c>
      <c r="AI35" s="10">
        <f t="shared" si="31"/>
        <v>5.373592630501536</v>
      </c>
      <c r="AJ35" s="41">
        <f t="shared" si="32"/>
        <v>126.27197039777984</v>
      </c>
    </row>
    <row r="36" spans="1:36" ht="24.75" customHeight="1" thickBot="1">
      <c r="A36" s="64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60"/>
      <c r="I36" s="60"/>
      <c r="J36" s="10" t="e">
        <f t="shared" si="19"/>
        <v>#DIV/0!</v>
      </c>
      <c r="K36" s="41" t="e">
        <f t="shared" si="20"/>
        <v>#DIV/0!</v>
      </c>
      <c r="L36" s="33">
        <v>5</v>
      </c>
      <c r="M36" s="56"/>
      <c r="N36" s="56"/>
      <c r="O36" s="14"/>
      <c r="P36" s="32"/>
      <c r="Q36" s="98">
        <v>15</v>
      </c>
      <c r="R36" s="88"/>
      <c r="S36" s="88"/>
      <c r="T36" s="88">
        <f t="shared" si="21"/>
        <v>0</v>
      </c>
      <c r="U36" s="99" t="e">
        <f t="shared" si="22"/>
        <v>#DIV/0!</v>
      </c>
      <c r="V36" s="10">
        <f t="shared" si="23"/>
        <v>627</v>
      </c>
      <c r="W36" s="10">
        <f t="shared" si="24"/>
        <v>12.8</v>
      </c>
      <c r="X36" s="10">
        <f t="shared" si="25"/>
        <v>44.3</v>
      </c>
      <c r="Y36" s="14">
        <f t="shared" si="26"/>
        <v>7.065390749601276</v>
      </c>
      <c r="Z36" s="32">
        <f t="shared" si="27"/>
        <v>346.09374999999994</v>
      </c>
      <c r="AA36" s="38">
        <v>2063.2</v>
      </c>
      <c r="AB36" s="14">
        <v>89.5</v>
      </c>
      <c r="AC36" s="14">
        <v>106.1</v>
      </c>
      <c r="AD36" s="13">
        <f t="shared" si="28"/>
        <v>5.142497091896084</v>
      </c>
      <c r="AE36" s="31">
        <f t="shared" si="29"/>
        <v>118.54748603351955</v>
      </c>
      <c r="AF36" s="9">
        <f t="shared" si="30"/>
        <v>2690.2</v>
      </c>
      <c r="AG36" s="10">
        <f t="shared" si="30"/>
        <v>102.3</v>
      </c>
      <c r="AH36" s="10">
        <f t="shared" si="30"/>
        <v>150.39999999999998</v>
      </c>
      <c r="AI36" s="10">
        <f t="shared" si="31"/>
        <v>5.5906624042822095</v>
      </c>
      <c r="AJ36" s="41">
        <f t="shared" si="32"/>
        <v>147.01857282502442</v>
      </c>
    </row>
    <row r="37" spans="1:36" ht="27.75" customHeight="1" thickBot="1">
      <c r="A37" s="65" t="s">
        <v>17</v>
      </c>
      <c r="B37" s="47">
        <f>SUM(B28:B36)</f>
        <v>240</v>
      </c>
      <c r="C37" s="7">
        <f>SUM(C28:C36)</f>
        <v>124.8</v>
      </c>
      <c r="D37" s="7">
        <f>SUM(D28:D36)</f>
        <v>13.5</v>
      </c>
      <c r="E37" s="7">
        <f t="shared" si="17"/>
        <v>5.625</v>
      </c>
      <c r="F37" s="40">
        <f t="shared" si="18"/>
        <v>10.817307692307692</v>
      </c>
      <c r="G37" s="45">
        <f>SUM(G28:G36)</f>
        <v>0</v>
      </c>
      <c r="H37" s="60">
        <f>SUM(H28:H36)</f>
        <v>0</v>
      </c>
      <c r="I37" s="60">
        <f>SUM(I28:I36)</f>
        <v>0</v>
      </c>
      <c r="J37" s="14" t="e">
        <f t="shared" si="19"/>
        <v>#DIV/0!</v>
      </c>
      <c r="K37" s="32" t="e">
        <f t="shared" si="20"/>
        <v>#DIV/0!</v>
      </c>
      <c r="L37" s="47">
        <f>SUM(L28:L36)</f>
        <v>56</v>
      </c>
      <c r="M37" s="57">
        <f>SUM(M28:M36)</f>
        <v>1</v>
      </c>
      <c r="N37" s="57">
        <f>SUM(N28:N36)</f>
        <v>4.7</v>
      </c>
      <c r="O37" s="7">
        <f>N37/L37%</f>
        <v>8.392857142857142</v>
      </c>
      <c r="P37" s="40">
        <f>N37/M37%</f>
        <v>470</v>
      </c>
      <c r="Q37" s="109">
        <f>SUM(Q28:Q36)</f>
        <v>290</v>
      </c>
      <c r="R37" s="88">
        <f>SUM(R28:R36)</f>
        <v>1.0999999999999999</v>
      </c>
      <c r="S37" s="88">
        <f>SUM(S28:S36)</f>
        <v>3.3</v>
      </c>
      <c r="T37" s="88">
        <f t="shared" si="21"/>
        <v>1.1379310344827587</v>
      </c>
      <c r="U37" s="99">
        <f t="shared" si="22"/>
        <v>300</v>
      </c>
      <c r="V37" s="45">
        <f>SUM(V28:V36)</f>
        <v>11204</v>
      </c>
      <c r="W37" s="46">
        <f>SUM(W28:W36)</f>
        <v>418.59999999999997</v>
      </c>
      <c r="X37" s="14">
        <f>SUM(X28:X36)</f>
        <v>991.7</v>
      </c>
      <c r="Y37" s="7">
        <f t="shared" si="26"/>
        <v>8.851303106033559</v>
      </c>
      <c r="Z37" s="8">
        <f t="shared" si="27"/>
        <v>236.9087434304826</v>
      </c>
      <c r="AA37" s="47">
        <f>SUM(AA28:AA36)</f>
        <v>18311.4</v>
      </c>
      <c r="AB37" s="61">
        <f>SUM(AB28:AB36)</f>
        <v>700.6999999999999</v>
      </c>
      <c r="AC37" s="94">
        <f>SUM(AC28:AC36)</f>
        <v>888.6</v>
      </c>
      <c r="AD37" s="7">
        <f t="shared" si="28"/>
        <v>4.8527147023165895</v>
      </c>
      <c r="AE37" s="8">
        <f t="shared" si="29"/>
        <v>126.8160411017554</v>
      </c>
      <c r="AF37" s="42">
        <f>SUM(AF28:AF36)</f>
        <v>29515.400000000005</v>
      </c>
      <c r="AG37" s="48">
        <f>SUM(AG28:AG36)</f>
        <v>1119.3000000000002</v>
      </c>
      <c r="AH37" s="7">
        <f>SUM(AH28:AH36)</f>
        <v>1880.3000000000002</v>
      </c>
      <c r="AI37" s="7">
        <f t="shared" si="31"/>
        <v>6.370572650209721</v>
      </c>
      <c r="AJ37" s="8">
        <f t="shared" si="32"/>
        <v>167.98892164745823</v>
      </c>
    </row>
    <row r="38" spans="1:36" ht="24" customHeight="1" thickBot="1">
      <c r="A38" s="66" t="s">
        <v>18</v>
      </c>
      <c r="B38" s="19">
        <f>B39-B37</f>
        <v>450</v>
      </c>
      <c r="C38" s="19">
        <f>C39-C37</f>
        <v>145.39999999999998</v>
      </c>
      <c r="D38" s="19">
        <f>D39-D37</f>
        <v>84.4</v>
      </c>
      <c r="E38" s="13">
        <f t="shared" si="17"/>
        <v>18.755555555555556</v>
      </c>
      <c r="F38" s="28">
        <f t="shared" si="18"/>
        <v>58.046767537826696</v>
      </c>
      <c r="G38" s="19">
        <f>G39-G37</f>
        <v>100</v>
      </c>
      <c r="H38" s="49">
        <f>H39-H37</f>
        <v>103.9</v>
      </c>
      <c r="I38" s="49">
        <f>I39-I37</f>
        <v>26</v>
      </c>
      <c r="J38" s="13">
        <f t="shared" si="19"/>
        <v>26</v>
      </c>
      <c r="K38" s="28">
        <f t="shared" si="20"/>
        <v>25.024061597690082</v>
      </c>
      <c r="L38" s="18">
        <f>L39-L37</f>
        <v>142</v>
      </c>
      <c r="M38" s="58">
        <f>M39-M37</f>
        <v>91.1</v>
      </c>
      <c r="N38" s="58">
        <f>N39-N37</f>
        <v>9.5</v>
      </c>
      <c r="O38" s="7">
        <f>N38/L38%</f>
        <v>6.690140845070423</v>
      </c>
      <c r="P38" s="40">
        <f>N38/M38%</f>
        <v>10.428100987925358</v>
      </c>
      <c r="Q38" s="91">
        <f>Q39-Q37</f>
        <v>0</v>
      </c>
      <c r="R38" s="91">
        <f>R39-R37</f>
        <v>0</v>
      </c>
      <c r="S38" s="91">
        <f>S39-S37</f>
        <v>4.8999999999999995</v>
      </c>
      <c r="T38" s="88" t="e">
        <f>S38/Q38%</f>
        <v>#DIV/0!</v>
      </c>
      <c r="U38" s="99" t="e">
        <f>S38/R38%</f>
        <v>#DIV/0!</v>
      </c>
      <c r="V38" s="35">
        <f>V39-V37</f>
        <v>109426</v>
      </c>
      <c r="W38" s="17">
        <v>6123.5</v>
      </c>
      <c r="X38" s="17">
        <f>X39-X37</f>
        <v>5409.8</v>
      </c>
      <c r="Y38" s="17">
        <f>X38/V38%</f>
        <v>4.94379763493137</v>
      </c>
      <c r="Z38" s="25">
        <f>X38/W38%</f>
        <v>88.3449007920307</v>
      </c>
      <c r="AA38" s="35">
        <v>435863.8</v>
      </c>
      <c r="AB38" s="17">
        <v>18013.8</v>
      </c>
      <c r="AC38" s="87">
        <v>40149.3</v>
      </c>
      <c r="AD38" s="17">
        <f>AC38/AA38%</f>
        <v>9.2114325621903</v>
      </c>
      <c r="AE38" s="25">
        <f>AC38/AB38%</f>
        <v>222.88079139326518</v>
      </c>
      <c r="AF38" s="17">
        <f>AF39-AF37</f>
        <v>545289.7999999999</v>
      </c>
      <c r="AG38" s="17">
        <f>AG39-AG37</f>
        <v>24137.3</v>
      </c>
      <c r="AH38" s="17">
        <f>AH39-AH37</f>
        <v>45559.1</v>
      </c>
      <c r="AI38" s="17">
        <f>AH38/AF38%</f>
        <v>8.355025162766662</v>
      </c>
      <c r="AJ38" s="25">
        <f>AH38/AG38%</f>
        <v>188.74977731560696</v>
      </c>
    </row>
    <row r="39" spans="1:36" ht="27" customHeight="1" thickBot="1">
      <c r="A39" s="63" t="s">
        <v>0</v>
      </c>
      <c r="B39" s="19">
        <v>690</v>
      </c>
      <c r="C39" s="13">
        <v>270.2</v>
      </c>
      <c r="D39" s="13">
        <v>97.9</v>
      </c>
      <c r="E39" s="13">
        <f t="shared" si="17"/>
        <v>14.18840579710145</v>
      </c>
      <c r="F39" s="28">
        <f t="shared" si="18"/>
        <v>36.232420429311624</v>
      </c>
      <c r="G39" s="19">
        <v>100</v>
      </c>
      <c r="H39" s="49">
        <v>103.9</v>
      </c>
      <c r="I39" s="49">
        <v>26</v>
      </c>
      <c r="J39" s="13">
        <f>I39/G39%</f>
        <v>26</v>
      </c>
      <c r="K39" s="28">
        <f>I39/H39%</f>
        <v>25.024061597690082</v>
      </c>
      <c r="L39" s="19">
        <v>198</v>
      </c>
      <c r="M39" s="59">
        <v>92.1</v>
      </c>
      <c r="N39" s="59">
        <v>14.2</v>
      </c>
      <c r="O39" s="13">
        <f>N39/L39%</f>
        <v>7.171717171717171</v>
      </c>
      <c r="P39" s="28">
        <f>N39/M39%</f>
        <v>15.418023887079261</v>
      </c>
      <c r="Q39" s="91">
        <v>290</v>
      </c>
      <c r="R39" s="91">
        <v>1.1</v>
      </c>
      <c r="S39" s="91">
        <v>8.2</v>
      </c>
      <c r="T39" s="88">
        <f>S39/Q39%</f>
        <v>2.8275862068965516</v>
      </c>
      <c r="U39" s="99">
        <f>S39/R39%</f>
        <v>745.4545454545453</v>
      </c>
      <c r="V39" s="10">
        <v>120630</v>
      </c>
      <c r="W39" s="95">
        <v>6542.1</v>
      </c>
      <c r="X39" s="95">
        <v>6401.5</v>
      </c>
      <c r="Y39" s="13">
        <f>X39/V39%</f>
        <v>5.3067230373870515</v>
      </c>
      <c r="Z39" s="13">
        <f>X39/W39%</f>
        <v>97.8508430014827</v>
      </c>
      <c r="AA39" s="13">
        <f>AA37+AA38</f>
        <v>454175.2</v>
      </c>
      <c r="AB39" s="13">
        <f>AB37+AB38</f>
        <v>18714.5</v>
      </c>
      <c r="AC39" s="88">
        <f>AC37+AC38</f>
        <v>41037.9</v>
      </c>
      <c r="AD39" s="13">
        <f>AC39/AA39%</f>
        <v>9.035698118259209</v>
      </c>
      <c r="AE39" s="13">
        <f>AC39/AB39%</f>
        <v>219.2839776643779</v>
      </c>
      <c r="AF39" s="11">
        <f>V39+AA39</f>
        <v>574805.2</v>
      </c>
      <c r="AG39" s="13">
        <f>W39+AB39</f>
        <v>25256.6</v>
      </c>
      <c r="AH39" s="13">
        <f>X39+AC39</f>
        <v>47439.4</v>
      </c>
      <c r="AI39" s="13">
        <f>AH39/AF39%</f>
        <v>8.253126450491402</v>
      </c>
      <c r="AJ39" s="13">
        <f>AH39/AG39%</f>
        <v>187.829715797059</v>
      </c>
    </row>
  </sheetData>
  <sheetProtection/>
  <mergeCells count="87">
    <mergeCell ref="R25:R27"/>
    <mergeCell ref="AB25:AB27"/>
    <mergeCell ref="AC25:AC27"/>
    <mergeCell ref="AF6:AF8"/>
    <mergeCell ref="AF25:AF27"/>
    <mergeCell ref="AA23:AE24"/>
    <mergeCell ref="S25:S27"/>
    <mergeCell ref="T25:T27"/>
    <mergeCell ref="W25:W27"/>
    <mergeCell ref="AE6:AE8"/>
    <mergeCell ref="AJ6:AJ8"/>
    <mergeCell ref="AG6:AG8"/>
    <mergeCell ref="AH6:AH8"/>
    <mergeCell ref="AD25:AD27"/>
    <mergeCell ref="Q23:U24"/>
    <mergeCell ref="V23:Z24"/>
    <mergeCell ref="X6:X8"/>
    <mergeCell ref="AC6:AC8"/>
    <mergeCell ref="AD6:AD8"/>
    <mergeCell ref="AF23:AJ24"/>
    <mergeCell ref="AH25:AH27"/>
    <mergeCell ref="Y25:Y27"/>
    <mergeCell ref="AB6:AB8"/>
    <mergeCell ref="Z25:Z27"/>
    <mergeCell ref="Y6:Y8"/>
    <mergeCell ref="Z6:Z8"/>
    <mergeCell ref="AA25:AA27"/>
    <mergeCell ref="AI6:AI8"/>
    <mergeCell ref="AI25:AI27"/>
    <mergeCell ref="A23:A27"/>
    <mergeCell ref="B23:F24"/>
    <mergeCell ref="G23:K24"/>
    <mergeCell ref="L23:P24"/>
    <mergeCell ref="F25:F27"/>
    <mergeCell ref="H25:H27"/>
    <mergeCell ref="N25:N27"/>
    <mergeCell ref="Q25:Q27"/>
    <mergeCell ref="AJ25:AJ27"/>
    <mergeCell ref="AE25:AE27"/>
    <mergeCell ref="AG25:AG27"/>
    <mergeCell ref="V25:V27"/>
    <mergeCell ref="U25:U27"/>
    <mergeCell ref="G2:AG2"/>
    <mergeCell ref="AA4:AE5"/>
    <mergeCell ref="AF4:AJ5"/>
    <mergeCell ref="H6:H8"/>
    <mergeCell ref="V4:Z5"/>
    <mergeCell ref="X25:X27"/>
    <mergeCell ref="J25:J27"/>
    <mergeCell ref="G25:G27"/>
    <mergeCell ref="AA6:AA8"/>
    <mergeCell ref="B25:B27"/>
    <mergeCell ref="C25:C27"/>
    <mergeCell ref="D25:D27"/>
    <mergeCell ref="E25:E27"/>
    <mergeCell ref="F6:F8"/>
    <mergeCell ref="E6:E8"/>
    <mergeCell ref="U6:U8"/>
    <mergeCell ref="P25:P27"/>
    <mergeCell ref="W6:W8"/>
    <mergeCell ref="S6:S8"/>
    <mergeCell ref="T6:T8"/>
    <mergeCell ref="I6:I8"/>
    <mergeCell ref="P6:P8"/>
    <mergeCell ref="I25:I27"/>
    <mergeCell ref="O25:O27"/>
    <mergeCell ref="L25:L27"/>
    <mergeCell ref="M25:M27"/>
    <mergeCell ref="K25:K27"/>
    <mergeCell ref="Q4:U5"/>
    <mergeCell ref="C6:C8"/>
    <mergeCell ref="D6:D8"/>
    <mergeCell ref="B6:B8"/>
    <mergeCell ref="G6:G8"/>
    <mergeCell ref="Q6:Q8"/>
    <mergeCell ref="R6:R8"/>
    <mergeCell ref="O6:O8"/>
    <mergeCell ref="V6:V8"/>
    <mergeCell ref="L6:L8"/>
    <mergeCell ref="M6:M8"/>
    <mergeCell ref="A4:A8"/>
    <mergeCell ref="B4:F5"/>
    <mergeCell ref="G4:K5"/>
    <mergeCell ref="L4:P5"/>
    <mergeCell ref="J6:J8"/>
    <mergeCell ref="K6:K8"/>
    <mergeCell ref="N6:N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21.125" style="23" customWidth="1"/>
    <col min="2" max="2" width="9.00390625" style="23" customWidth="1"/>
    <col min="3" max="3" width="7.87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8.125" style="23" customWidth="1"/>
    <col min="11" max="11" width="8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7.625" style="23" customWidth="1"/>
    <col min="18" max="18" width="6.625" style="23" customWidth="1"/>
    <col min="19" max="19" width="5.87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9.375" style="23" customWidth="1"/>
    <col min="24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9.125" style="23" customWidth="1"/>
    <col min="30" max="30" width="6.50390625" style="23" customWidth="1"/>
    <col min="31" max="31" width="9.00390625" style="23" customWidth="1"/>
    <col min="32" max="32" width="10.125" style="23" customWidth="1"/>
    <col min="33" max="34" width="8.62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37.5" customHeight="1">
      <c r="G2" s="160" t="s">
        <v>87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88</v>
      </c>
      <c r="D6" s="131" t="s">
        <v>89</v>
      </c>
      <c r="E6" s="153" t="s">
        <v>16</v>
      </c>
      <c r="F6" s="140" t="s">
        <v>94</v>
      </c>
      <c r="G6" s="126" t="str">
        <f>B6</f>
        <v>Уточненный план на 2020год</v>
      </c>
      <c r="H6" s="131" t="str">
        <f>C6</f>
        <v>Исполнено на 01.03.  2019</v>
      </c>
      <c r="I6" s="131" t="str">
        <f>D6</f>
        <v>Исполнено на 1.03.  2020</v>
      </c>
      <c r="J6" s="153" t="str">
        <f>E6</f>
        <v>%% к годовому плану</v>
      </c>
      <c r="K6" s="140" t="str">
        <f>F6</f>
        <v>% исп. по сравнению с 1.03.19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01.03.  2019</v>
      </c>
      <c r="N6" s="131" t="str">
        <f t="shared" si="0"/>
        <v>Исполнено на 1.03.  2020</v>
      </c>
      <c r="O6" s="153" t="str">
        <f t="shared" si="0"/>
        <v>%% к годовому плану</v>
      </c>
      <c r="P6" s="140" t="str">
        <f t="shared" si="0"/>
        <v>% исп. по сравнению с 1.03.19</v>
      </c>
      <c r="Q6" s="129" t="str">
        <f t="shared" si="0"/>
        <v>Уточненный план на 2020год</v>
      </c>
      <c r="R6" s="131" t="str">
        <f t="shared" si="0"/>
        <v>Исполнено на 01.03.  2019</v>
      </c>
      <c r="S6" s="131" t="str">
        <f t="shared" si="0"/>
        <v>Исполнено на 1.03.  2020</v>
      </c>
      <c r="T6" s="153" t="str">
        <f t="shared" si="0"/>
        <v>%% к годовому плану</v>
      </c>
      <c r="U6" s="140" t="str">
        <f t="shared" si="0"/>
        <v>% исп. по сравнению с 1.03.19</v>
      </c>
      <c r="V6" s="126" t="str">
        <f>G6</f>
        <v>Уточненный план на 2020год</v>
      </c>
      <c r="W6" s="131" t="str">
        <f>H6</f>
        <v>Исполнено на 01.03.  2019</v>
      </c>
      <c r="X6" s="131" t="str">
        <f>I6</f>
        <v>Исполнено на 1.03.  2020</v>
      </c>
      <c r="Y6" s="153" t="str">
        <f>J6</f>
        <v>%% к годовому плану</v>
      </c>
      <c r="Z6" s="140" t="str">
        <f>K6</f>
        <v>% исп. по сравнению с 1.03.19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01.03.  2019</v>
      </c>
      <c r="AC6" s="131" t="str">
        <f t="shared" si="1"/>
        <v>Исполнено на 1.03.  2020</v>
      </c>
      <c r="AD6" s="153" t="str">
        <f t="shared" si="1"/>
        <v>%% к годовому плану</v>
      </c>
      <c r="AE6" s="140" t="str">
        <f t="shared" si="1"/>
        <v>% исп. по сравнению с 1.03.19</v>
      </c>
      <c r="AF6" s="129" t="str">
        <f t="shared" si="1"/>
        <v>Уточненный план на 2020год</v>
      </c>
      <c r="AG6" s="131" t="str">
        <f t="shared" si="1"/>
        <v>Исполнено на 01.03.  2019</v>
      </c>
      <c r="AH6" s="131" t="str">
        <f t="shared" si="1"/>
        <v>Исполнено на 1.03.  2020</v>
      </c>
      <c r="AI6" s="131" t="str">
        <f t="shared" si="1"/>
        <v>%% к годовому плану</v>
      </c>
      <c r="AJ6" s="159" t="str">
        <f t="shared" si="1"/>
        <v>% исп. по сравнению с 1.03.19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4.5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2.2</v>
      </c>
      <c r="D9" s="12">
        <v>2.6</v>
      </c>
      <c r="E9" s="12">
        <f aca="true" t="shared" si="2" ref="E9:E18">D9/B9%</f>
        <v>11.818181818181818</v>
      </c>
      <c r="F9" s="24">
        <f aca="true" t="shared" si="3" ref="F9:F18">D9/C9%</f>
        <v>118.18181818181817</v>
      </c>
      <c r="G9" s="52">
        <v>22</v>
      </c>
      <c r="H9" s="87">
        <v>-0.4</v>
      </c>
      <c r="I9" s="52">
        <v>0.3</v>
      </c>
      <c r="J9" s="17">
        <f aca="true" t="shared" si="4" ref="J9:J18">I9/G9%</f>
        <v>1.3636363636363635</v>
      </c>
      <c r="K9" s="25">
        <f aca="true" t="shared" si="5" ref="K9:K18">I9/H9%</f>
        <v>-75</v>
      </c>
      <c r="L9" s="5">
        <v>150</v>
      </c>
      <c r="M9" s="89">
        <v>4.1</v>
      </c>
      <c r="N9" s="51">
        <v>36.9</v>
      </c>
      <c r="O9" s="12">
        <f aca="true" t="shared" si="6" ref="O9:O18">N9/L9%</f>
        <v>24.599999999999998</v>
      </c>
      <c r="P9" s="24">
        <f aca="true" t="shared" si="7" ref="P9:P18">N9/M9%</f>
        <v>900.0000000000001</v>
      </c>
      <c r="Q9" s="5">
        <v>280</v>
      </c>
      <c r="R9" s="89">
        <v>10.5</v>
      </c>
      <c r="S9" s="12">
        <v>14.4</v>
      </c>
      <c r="T9" s="12">
        <f aca="true" t="shared" si="8" ref="T9:T18">S9/Q9%</f>
        <v>5.142857142857143</v>
      </c>
      <c r="U9" s="24">
        <f aca="true" t="shared" si="9" ref="U9:U18">S9/R9%</f>
        <v>137.14285714285714</v>
      </c>
      <c r="V9" s="6">
        <v>1</v>
      </c>
      <c r="W9" s="89"/>
      <c r="X9" s="51"/>
      <c r="Y9" s="17">
        <f aca="true" t="shared" si="10" ref="Y9:Y18">X9/V9%</f>
        <v>0</v>
      </c>
      <c r="Z9" s="25" t="e">
        <f aca="true" t="shared" si="11" ref="Z9:Z18">X9/W9%</f>
        <v>#DIV/0!</v>
      </c>
      <c r="AA9" s="6">
        <v>6</v>
      </c>
      <c r="AB9" s="87"/>
      <c r="AC9" s="52"/>
      <c r="AD9" s="17">
        <f aca="true" t="shared" si="12" ref="AD9:AD18">AC9/AA9%</f>
        <v>0</v>
      </c>
      <c r="AE9" s="34" t="e">
        <f aca="true" t="shared" si="13" ref="AE9:AE18">AC9/AB9%</f>
        <v>#DIV/0!</v>
      </c>
      <c r="AF9" s="3"/>
      <c r="AG9" s="101"/>
      <c r="AH9" s="53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2.8</v>
      </c>
      <c r="D10" s="13">
        <v>5.1</v>
      </c>
      <c r="E10" s="13">
        <f t="shared" si="2"/>
        <v>14.571428571428571</v>
      </c>
      <c r="F10" s="24">
        <f t="shared" si="3"/>
        <v>182.14285714285714</v>
      </c>
      <c r="G10" s="49">
        <v>82</v>
      </c>
      <c r="H10" s="88">
        <v>2.3</v>
      </c>
      <c r="I10" s="49">
        <v>0.1</v>
      </c>
      <c r="J10" s="17">
        <f t="shared" si="4"/>
        <v>0.12195121951219513</v>
      </c>
      <c r="K10" s="28">
        <f t="shared" si="5"/>
        <v>4.347826086956522</v>
      </c>
      <c r="L10" s="1">
        <v>140</v>
      </c>
      <c r="M10" s="88">
        <v>2.8</v>
      </c>
      <c r="N10" s="49">
        <v>56.7</v>
      </c>
      <c r="O10" s="13">
        <f t="shared" si="6"/>
        <v>40.50000000000001</v>
      </c>
      <c r="P10" s="27">
        <f t="shared" si="7"/>
        <v>2025.0000000000002</v>
      </c>
      <c r="Q10" s="1">
        <v>450</v>
      </c>
      <c r="R10" s="88">
        <v>20.8</v>
      </c>
      <c r="S10" s="13">
        <v>36.1</v>
      </c>
      <c r="T10" s="13">
        <f t="shared" si="8"/>
        <v>8.022222222222222</v>
      </c>
      <c r="U10" s="27">
        <f t="shared" si="9"/>
        <v>173.5576923076923</v>
      </c>
      <c r="V10" s="3">
        <v>1</v>
      </c>
      <c r="W10" s="88"/>
      <c r="X10" s="49">
        <v>0.2</v>
      </c>
      <c r="Y10" s="13">
        <f t="shared" si="10"/>
        <v>20</v>
      </c>
      <c r="Z10" s="28" t="e">
        <f t="shared" si="11"/>
        <v>#DIV/0!</v>
      </c>
      <c r="AA10" s="3">
        <v>6</v>
      </c>
      <c r="AB10" s="88">
        <v>0.4</v>
      </c>
      <c r="AC10" s="49">
        <v>7.3</v>
      </c>
      <c r="AD10" s="13">
        <f t="shared" si="12"/>
        <v>121.66666666666667</v>
      </c>
      <c r="AE10" s="27">
        <f t="shared" si="13"/>
        <v>1825</v>
      </c>
      <c r="AF10" s="3"/>
      <c r="AG10" s="101"/>
      <c r="AH10" s="53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157</v>
      </c>
      <c r="D11" s="12">
        <v>146</v>
      </c>
      <c r="E11" s="12">
        <f t="shared" si="2"/>
        <v>10.579710144927535</v>
      </c>
      <c r="F11" s="24">
        <f t="shared" si="3"/>
        <v>92.99363057324841</v>
      </c>
      <c r="G11" s="51">
        <v>800</v>
      </c>
      <c r="H11" s="89">
        <v>37.6</v>
      </c>
      <c r="I11" s="51">
        <v>60.3</v>
      </c>
      <c r="J11" s="12">
        <f t="shared" si="4"/>
        <v>7.5375</v>
      </c>
      <c r="K11" s="30">
        <f t="shared" si="5"/>
        <v>160.37234042553192</v>
      </c>
      <c r="L11" s="2">
        <v>1974</v>
      </c>
      <c r="M11" s="89">
        <v>56.2</v>
      </c>
      <c r="N11" s="51">
        <v>390.9</v>
      </c>
      <c r="O11" s="12">
        <f t="shared" si="6"/>
        <v>19.80243161094225</v>
      </c>
      <c r="P11" s="24">
        <f t="shared" si="7"/>
        <v>695.5516014234875</v>
      </c>
      <c r="Q11" s="2">
        <v>1840</v>
      </c>
      <c r="R11" s="89">
        <v>48.4</v>
      </c>
      <c r="S11" s="12">
        <v>74.6</v>
      </c>
      <c r="T11" s="12">
        <f t="shared" si="8"/>
        <v>4.054347826086956</v>
      </c>
      <c r="U11" s="24">
        <f t="shared" si="9"/>
        <v>154.13223140495867</v>
      </c>
      <c r="V11" s="4">
        <v>20</v>
      </c>
      <c r="W11" s="89"/>
      <c r="X11" s="51">
        <v>1.2</v>
      </c>
      <c r="Y11" s="12">
        <f t="shared" si="10"/>
        <v>5.999999999999999</v>
      </c>
      <c r="Z11" s="30" t="e">
        <f t="shared" si="11"/>
        <v>#DIV/0!</v>
      </c>
      <c r="AA11" s="4">
        <v>13</v>
      </c>
      <c r="AB11" s="89">
        <v>1.5</v>
      </c>
      <c r="AC11" s="51">
        <v>0.3</v>
      </c>
      <c r="AD11" s="12">
        <f t="shared" si="12"/>
        <v>2.3076923076923075</v>
      </c>
      <c r="AE11" s="24">
        <f t="shared" si="13"/>
        <v>20</v>
      </c>
      <c r="AF11" s="3"/>
      <c r="AG11" s="101"/>
      <c r="AH11" s="53"/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2.3</v>
      </c>
      <c r="D12" s="13">
        <v>1.1</v>
      </c>
      <c r="E12" s="13">
        <f t="shared" si="2"/>
        <v>11</v>
      </c>
      <c r="F12" s="28">
        <f t="shared" si="3"/>
        <v>47.82608695652174</v>
      </c>
      <c r="G12" s="49">
        <v>36</v>
      </c>
      <c r="H12" s="88">
        <v>-1.2</v>
      </c>
      <c r="I12" s="49">
        <v>8.7</v>
      </c>
      <c r="J12" s="13">
        <f t="shared" si="4"/>
        <v>24.166666666666664</v>
      </c>
      <c r="K12" s="28">
        <f t="shared" si="5"/>
        <v>-724.9999999999999</v>
      </c>
      <c r="L12" s="16">
        <v>106</v>
      </c>
      <c r="M12" s="88">
        <v>2.4</v>
      </c>
      <c r="N12" s="49">
        <v>32.6</v>
      </c>
      <c r="O12" s="13">
        <f t="shared" si="6"/>
        <v>30.754716981132074</v>
      </c>
      <c r="P12" s="28">
        <f t="shared" si="7"/>
        <v>1358.3333333333333</v>
      </c>
      <c r="Q12" s="16">
        <v>240</v>
      </c>
      <c r="R12" s="88">
        <v>11.1</v>
      </c>
      <c r="S12" s="13">
        <v>9.6</v>
      </c>
      <c r="T12" s="13">
        <f t="shared" si="8"/>
        <v>4</v>
      </c>
      <c r="U12" s="28">
        <f t="shared" si="9"/>
        <v>86.48648648648648</v>
      </c>
      <c r="V12" s="16"/>
      <c r="W12" s="88"/>
      <c r="X12" s="49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0.6</v>
      </c>
      <c r="AC12" s="49"/>
      <c r="AD12" s="13">
        <f t="shared" si="12"/>
        <v>0</v>
      </c>
      <c r="AE12" s="27">
        <f t="shared" si="13"/>
        <v>0</v>
      </c>
      <c r="AF12" s="3"/>
      <c r="AG12" s="101"/>
      <c r="AH12" s="53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3.8</v>
      </c>
      <c r="D13" s="13">
        <v>5.1</v>
      </c>
      <c r="E13" s="13">
        <f t="shared" si="2"/>
        <v>12.142857142857142</v>
      </c>
      <c r="F13" s="28">
        <f t="shared" si="3"/>
        <v>134.21052631578948</v>
      </c>
      <c r="G13" s="49">
        <v>70</v>
      </c>
      <c r="H13" s="88">
        <v>1.1</v>
      </c>
      <c r="I13" s="49">
        <v>0.9</v>
      </c>
      <c r="J13" s="13">
        <f t="shared" si="4"/>
        <v>1.2857142857142858</v>
      </c>
      <c r="K13" s="28">
        <f t="shared" si="5"/>
        <v>81.81818181818181</v>
      </c>
      <c r="L13" s="16">
        <v>280</v>
      </c>
      <c r="M13" s="88">
        <v>6.8</v>
      </c>
      <c r="N13" s="49">
        <v>120.1</v>
      </c>
      <c r="O13" s="13">
        <f t="shared" si="6"/>
        <v>42.892857142857146</v>
      </c>
      <c r="P13" s="28">
        <f t="shared" si="7"/>
        <v>1766.1764705882351</v>
      </c>
      <c r="Q13" s="16">
        <v>330</v>
      </c>
      <c r="R13" s="88">
        <v>10.3</v>
      </c>
      <c r="S13" s="13">
        <v>17.3</v>
      </c>
      <c r="T13" s="13">
        <f t="shared" si="8"/>
        <v>5.242424242424243</v>
      </c>
      <c r="U13" s="28">
        <f t="shared" si="9"/>
        <v>167.96116504854368</v>
      </c>
      <c r="V13" s="16"/>
      <c r="W13" s="88"/>
      <c r="X13" s="49"/>
      <c r="Y13" s="13" t="e">
        <f t="shared" si="10"/>
        <v>#DIV/0!</v>
      </c>
      <c r="Z13" s="28" t="e">
        <f t="shared" si="11"/>
        <v>#DIV/0!</v>
      </c>
      <c r="AA13" s="16">
        <v>5</v>
      </c>
      <c r="AB13" s="88"/>
      <c r="AC13" s="49"/>
      <c r="AD13" s="13">
        <f t="shared" si="12"/>
        <v>0</v>
      </c>
      <c r="AE13" s="27" t="e">
        <f t="shared" si="13"/>
        <v>#DIV/0!</v>
      </c>
      <c r="AF13" s="3"/>
      <c r="AG13" s="101"/>
      <c r="AH13" s="53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9</v>
      </c>
      <c r="D14" s="13">
        <v>2.1</v>
      </c>
      <c r="E14" s="13">
        <f t="shared" si="2"/>
        <v>4.666666666666667</v>
      </c>
      <c r="F14" s="28">
        <f t="shared" si="3"/>
        <v>23.333333333333336</v>
      </c>
      <c r="G14" s="49">
        <v>40</v>
      </c>
      <c r="H14" s="88">
        <v>0.4</v>
      </c>
      <c r="I14" s="49">
        <v>1.3</v>
      </c>
      <c r="J14" s="13">
        <f t="shared" si="4"/>
        <v>3.25</v>
      </c>
      <c r="K14" s="28">
        <f t="shared" si="5"/>
        <v>325</v>
      </c>
      <c r="L14" s="16">
        <v>170</v>
      </c>
      <c r="M14" s="88">
        <v>3.5</v>
      </c>
      <c r="N14" s="49">
        <v>89.9</v>
      </c>
      <c r="O14" s="13">
        <f t="shared" si="6"/>
        <v>52.88235294117648</v>
      </c>
      <c r="P14" s="28">
        <f t="shared" si="7"/>
        <v>2568.5714285714284</v>
      </c>
      <c r="Q14" s="16">
        <v>330</v>
      </c>
      <c r="R14" s="88">
        <v>5.1</v>
      </c>
      <c r="S14" s="13">
        <v>12</v>
      </c>
      <c r="T14" s="13">
        <f t="shared" si="8"/>
        <v>3.6363636363636367</v>
      </c>
      <c r="U14" s="28">
        <f t="shared" si="9"/>
        <v>235.29411764705884</v>
      </c>
      <c r="V14" s="16"/>
      <c r="W14" s="88"/>
      <c r="X14" s="49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-1.7</v>
      </c>
      <c r="AC14" s="49"/>
      <c r="AD14" s="13">
        <f t="shared" si="12"/>
        <v>0</v>
      </c>
      <c r="AE14" s="27">
        <f t="shared" si="13"/>
        <v>0</v>
      </c>
      <c r="AF14" s="3"/>
      <c r="AG14" s="101"/>
      <c r="AH14" s="53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0.4</v>
      </c>
      <c r="D15" s="13">
        <v>0.8</v>
      </c>
      <c r="E15" s="13">
        <f t="shared" si="2"/>
        <v>13.333333333333334</v>
      </c>
      <c r="F15" s="28">
        <f t="shared" si="3"/>
        <v>200</v>
      </c>
      <c r="G15" s="49">
        <v>50</v>
      </c>
      <c r="H15" s="88">
        <v>1</v>
      </c>
      <c r="I15" s="49">
        <v>3.8</v>
      </c>
      <c r="J15" s="13">
        <f t="shared" si="4"/>
        <v>7.6</v>
      </c>
      <c r="K15" s="28">
        <f t="shared" si="5"/>
        <v>380</v>
      </c>
      <c r="L15" s="16">
        <v>220</v>
      </c>
      <c r="M15" s="88">
        <v>5</v>
      </c>
      <c r="N15" s="49">
        <v>73.2</v>
      </c>
      <c r="O15" s="13">
        <f t="shared" si="6"/>
        <v>33.27272727272727</v>
      </c>
      <c r="P15" s="28">
        <f t="shared" si="7"/>
        <v>1464</v>
      </c>
      <c r="Q15" s="16">
        <v>260</v>
      </c>
      <c r="R15" s="88">
        <v>6.4</v>
      </c>
      <c r="S15" s="13">
        <v>11.5</v>
      </c>
      <c r="T15" s="13">
        <f t="shared" si="8"/>
        <v>4.423076923076923</v>
      </c>
      <c r="U15" s="28">
        <f t="shared" si="9"/>
        <v>179.6875</v>
      </c>
      <c r="V15" s="16"/>
      <c r="W15" s="88"/>
      <c r="X15" s="49"/>
      <c r="Y15" s="13" t="e">
        <f t="shared" si="10"/>
        <v>#DIV/0!</v>
      </c>
      <c r="Z15" s="28" t="e">
        <f t="shared" si="11"/>
        <v>#DIV/0!</v>
      </c>
      <c r="AA15" s="16">
        <v>2</v>
      </c>
      <c r="AB15" s="88"/>
      <c r="AC15" s="49"/>
      <c r="AD15" s="13">
        <f t="shared" si="12"/>
        <v>0</v>
      </c>
      <c r="AE15" s="27" t="e">
        <f t="shared" si="13"/>
        <v>#DIV/0!</v>
      </c>
      <c r="AF15" s="3"/>
      <c r="AG15" s="101"/>
      <c r="AH15" s="53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2.6</v>
      </c>
      <c r="D16" s="13">
        <v>3.1</v>
      </c>
      <c r="E16" s="13">
        <f t="shared" si="2"/>
        <v>12.4</v>
      </c>
      <c r="F16" s="28">
        <f t="shared" si="3"/>
        <v>119.23076923076923</v>
      </c>
      <c r="G16" s="49">
        <v>38</v>
      </c>
      <c r="H16" s="88">
        <v>4.2</v>
      </c>
      <c r="I16" s="49">
        <v>2.6</v>
      </c>
      <c r="J16" s="17">
        <f t="shared" si="4"/>
        <v>6.842105263157895</v>
      </c>
      <c r="K16" s="28">
        <f t="shared" si="5"/>
        <v>61.904761904761905</v>
      </c>
      <c r="L16" s="16">
        <v>170</v>
      </c>
      <c r="M16" s="88">
        <v>3.4</v>
      </c>
      <c r="N16" s="49">
        <v>34.8</v>
      </c>
      <c r="O16" s="13">
        <f t="shared" si="6"/>
        <v>20.470588235294116</v>
      </c>
      <c r="P16" s="28">
        <f t="shared" si="7"/>
        <v>1023.5294117647057</v>
      </c>
      <c r="Q16" s="16">
        <v>300</v>
      </c>
      <c r="R16" s="88">
        <v>6.2</v>
      </c>
      <c r="S16" s="13">
        <v>19.7</v>
      </c>
      <c r="T16" s="13">
        <f t="shared" si="8"/>
        <v>6.566666666666666</v>
      </c>
      <c r="U16" s="28">
        <f t="shared" si="9"/>
        <v>317.741935483871</v>
      </c>
      <c r="V16" s="16"/>
      <c r="W16" s="88"/>
      <c r="X16" s="49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0.1</v>
      </c>
      <c r="AC16" s="49"/>
      <c r="AD16" s="13">
        <f t="shared" si="12"/>
        <v>0</v>
      </c>
      <c r="AE16" s="27">
        <f t="shared" si="13"/>
        <v>0</v>
      </c>
      <c r="AF16" s="3"/>
      <c r="AG16" s="101"/>
      <c r="AH16" s="53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3.7</v>
      </c>
      <c r="D17" s="13">
        <v>4.1</v>
      </c>
      <c r="E17" s="13">
        <f t="shared" si="2"/>
        <v>11.714285714285714</v>
      </c>
      <c r="F17" s="28">
        <f t="shared" si="3"/>
        <v>110.81081081081079</v>
      </c>
      <c r="G17" s="49">
        <v>80</v>
      </c>
      <c r="H17" s="88">
        <v>1.5</v>
      </c>
      <c r="I17" s="49">
        <v>1.4</v>
      </c>
      <c r="J17" s="13">
        <f t="shared" si="4"/>
        <v>1.7499999999999998</v>
      </c>
      <c r="K17" s="28">
        <f t="shared" si="5"/>
        <v>93.33333333333333</v>
      </c>
      <c r="L17" s="16">
        <v>160</v>
      </c>
      <c r="M17" s="88">
        <v>5.9</v>
      </c>
      <c r="N17" s="49">
        <v>63.8</v>
      </c>
      <c r="O17" s="13">
        <f t="shared" si="6"/>
        <v>39.87499999999999</v>
      </c>
      <c r="P17" s="28">
        <f t="shared" si="7"/>
        <v>1081.3559322033898</v>
      </c>
      <c r="Q17" s="16">
        <v>320</v>
      </c>
      <c r="R17" s="88">
        <v>11.8</v>
      </c>
      <c r="S17" s="13">
        <v>26.9</v>
      </c>
      <c r="T17" s="13">
        <f t="shared" si="8"/>
        <v>8.406249999999998</v>
      </c>
      <c r="U17" s="28">
        <f t="shared" si="9"/>
        <v>227.96610169491524</v>
      </c>
      <c r="V17" s="16">
        <v>8</v>
      </c>
      <c r="W17" s="88"/>
      <c r="X17" s="49"/>
      <c r="Y17" s="13">
        <f t="shared" si="10"/>
        <v>0</v>
      </c>
      <c r="Z17" s="28" t="e">
        <f t="shared" si="11"/>
        <v>#DIV/0!</v>
      </c>
      <c r="AA17" s="16">
        <v>4</v>
      </c>
      <c r="AB17" s="88"/>
      <c r="AC17" s="49">
        <v>0.4</v>
      </c>
      <c r="AD17" s="13">
        <f t="shared" si="12"/>
        <v>10</v>
      </c>
      <c r="AE17" s="27" t="e">
        <f t="shared" si="13"/>
        <v>#DIV/0!</v>
      </c>
      <c r="AF17" s="3"/>
      <c r="AG17" s="101"/>
      <c r="AH17" s="53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183.8</v>
      </c>
      <c r="D18" s="13">
        <f>SUM(D9:D17)</f>
        <v>169.99999999999997</v>
      </c>
      <c r="E18" s="13">
        <f t="shared" si="2"/>
        <v>10.624999999999998</v>
      </c>
      <c r="F18" s="28">
        <f t="shared" si="3"/>
        <v>92.49183895538627</v>
      </c>
      <c r="G18" s="39">
        <f>SUM(G9:G17)</f>
        <v>1218</v>
      </c>
      <c r="H18" s="90">
        <f>SUM(H9:H17)</f>
        <v>46.5</v>
      </c>
      <c r="I18" s="39">
        <f>SUM(I9:I17)</f>
        <v>79.39999999999999</v>
      </c>
      <c r="J18" s="13">
        <f t="shared" si="4"/>
        <v>6.518883415435139</v>
      </c>
      <c r="K18" s="28">
        <f t="shared" si="5"/>
        <v>170.75268817204298</v>
      </c>
      <c r="L18" s="22">
        <f>SUM(L9:L17)</f>
        <v>3370</v>
      </c>
      <c r="M18" s="88">
        <f>SUM(M9:M17)</f>
        <v>90.10000000000001</v>
      </c>
      <c r="N18" s="49">
        <f>SUM(N9:N17)</f>
        <v>898.9</v>
      </c>
      <c r="O18" s="13">
        <f t="shared" si="6"/>
        <v>26.673590504451035</v>
      </c>
      <c r="P18" s="28">
        <f t="shared" si="7"/>
        <v>997.6692563817978</v>
      </c>
      <c r="Q18" s="22">
        <f>SUM(Q9:Q17)</f>
        <v>4350</v>
      </c>
      <c r="R18" s="88">
        <f>SUM(R9:R17)</f>
        <v>130.6</v>
      </c>
      <c r="S18" s="13">
        <f>SUM(S9:S17)</f>
        <v>222.1</v>
      </c>
      <c r="T18" s="13">
        <f t="shared" si="8"/>
        <v>5.105747126436781</v>
      </c>
      <c r="U18" s="28">
        <f t="shared" si="9"/>
        <v>170.06125574272588</v>
      </c>
      <c r="V18" s="22">
        <f>SUM(V9:V17)</f>
        <v>30</v>
      </c>
      <c r="W18" s="88"/>
      <c r="X18" s="22">
        <f>SUM(X9:X17)</f>
        <v>1.4</v>
      </c>
      <c r="Y18" s="13">
        <f t="shared" si="10"/>
        <v>4.666666666666667</v>
      </c>
      <c r="Z18" s="28" t="e">
        <f t="shared" si="11"/>
        <v>#DIV/0!</v>
      </c>
      <c r="AA18" s="22">
        <f>SUM(AA9:AA17)</f>
        <v>50</v>
      </c>
      <c r="AB18" s="88">
        <f>SUM(AB9:AB17)</f>
        <v>0.9</v>
      </c>
      <c r="AC18" s="49">
        <f>SUM(AC9:AC17)</f>
        <v>8</v>
      </c>
      <c r="AD18" s="13">
        <f t="shared" si="12"/>
        <v>16</v>
      </c>
      <c r="AE18" s="27">
        <f t="shared" si="13"/>
        <v>888.8888888888888</v>
      </c>
      <c r="AF18" s="9">
        <f>SUM(AF9:AF17)</f>
        <v>0</v>
      </c>
      <c r="AG18" s="101">
        <f>SUM(AG9:AG17)</f>
        <v>0</v>
      </c>
      <c r="AH18" s="53">
        <f>SUM(AH9:AH17)</f>
        <v>0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9063.800000000001</v>
      </c>
      <c r="D19" s="19">
        <f>D20-D18</f>
        <v>8366.2</v>
      </c>
      <c r="E19" s="13">
        <f>D19/B19%</f>
        <v>10.315906288532677</v>
      </c>
      <c r="F19" s="28">
        <f>D19/C19%</f>
        <v>92.3034488845738</v>
      </c>
      <c r="G19" s="49"/>
      <c r="H19" s="88"/>
      <c r="I19" s="49"/>
      <c r="J19" s="13"/>
      <c r="K19" s="28"/>
      <c r="L19" s="19"/>
      <c r="M19" s="88"/>
      <c r="N19" s="49"/>
      <c r="O19" s="13"/>
      <c r="P19" s="28"/>
      <c r="Q19" s="19"/>
      <c r="R19" s="88"/>
      <c r="S19" s="13"/>
      <c r="T19" s="13"/>
      <c r="U19" s="28"/>
      <c r="V19" s="19">
        <f>V20-V18</f>
        <v>2800</v>
      </c>
      <c r="W19" s="91">
        <f>W20-W18</f>
        <v>1327.5</v>
      </c>
      <c r="X19" s="50">
        <f>X20-X18</f>
        <v>600.2</v>
      </c>
      <c r="Y19" s="13">
        <f>X19/V19%</f>
        <v>21.435714285714287</v>
      </c>
      <c r="Z19" s="28">
        <f>X19/W19%</f>
        <v>45.21280602636535</v>
      </c>
      <c r="AA19" s="19">
        <f>AA20-AA18</f>
        <v>110</v>
      </c>
      <c r="AB19" s="88">
        <f>AB20-AB18</f>
        <v>1.5</v>
      </c>
      <c r="AC19" s="49">
        <f>AC20-AC18</f>
        <v>18.6</v>
      </c>
      <c r="AD19" s="13">
        <f>AC19/AA19%</f>
        <v>16.90909090909091</v>
      </c>
      <c r="AE19" s="28">
        <f>AC19/AB19%</f>
        <v>1240.0000000000002</v>
      </c>
      <c r="AF19" s="19">
        <f>AF20-AF18</f>
        <v>1800</v>
      </c>
      <c r="AG19" s="88">
        <f>AG20-AG18</f>
        <v>239.3</v>
      </c>
      <c r="AH19" s="49">
        <f>AH20-AH18</f>
        <v>272</v>
      </c>
      <c r="AI19" s="13">
        <f>AH19/AF19%</f>
        <v>15.11111111111111</v>
      </c>
      <c r="AJ19" s="28">
        <f>AH19/AG19%</f>
        <v>113.6648558295027</v>
      </c>
    </row>
    <row r="20" spans="1:36" ht="44.25" customHeight="1" thickBot="1">
      <c r="A20" s="63" t="s">
        <v>0</v>
      </c>
      <c r="B20" s="19">
        <v>82700</v>
      </c>
      <c r="C20" s="92">
        <v>9247.6</v>
      </c>
      <c r="D20" s="96">
        <v>8536.2</v>
      </c>
      <c r="E20" s="13">
        <f>D20/B20%</f>
        <v>10.321886336154778</v>
      </c>
      <c r="F20" s="28">
        <f>D20/C20%</f>
        <v>92.30719321769973</v>
      </c>
      <c r="G20" s="13">
        <f>G18</f>
        <v>1218</v>
      </c>
      <c r="H20" s="88">
        <f>H18</f>
        <v>46.5</v>
      </c>
      <c r="I20" s="49">
        <f>I18</f>
        <v>79.39999999999999</v>
      </c>
      <c r="J20" s="13">
        <f>I20/G20%</f>
        <v>6.518883415435139</v>
      </c>
      <c r="K20" s="28">
        <f>I20/H20%</f>
        <v>170.75268817204298</v>
      </c>
      <c r="L20" s="19">
        <f>L18+L19</f>
        <v>3370</v>
      </c>
      <c r="M20" s="88">
        <f>M18</f>
        <v>90.10000000000001</v>
      </c>
      <c r="N20" s="49">
        <f>N18</f>
        <v>898.9</v>
      </c>
      <c r="O20" s="13">
        <f>N20/L20%</f>
        <v>26.673590504451035</v>
      </c>
      <c r="P20" s="28">
        <f>N20/M20%</f>
        <v>997.6692563817978</v>
      </c>
      <c r="Q20" s="19">
        <f>Q18+Q19</f>
        <v>4350</v>
      </c>
      <c r="R20" s="88">
        <f>R18</f>
        <v>130.6</v>
      </c>
      <c r="S20" s="13">
        <f>S18</f>
        <v>222.1</v>
      </c>
      <c r="T20" s="13">
        <f>S20/Q20%</f>
        <v>5.105747126436781</v>
      </c>
      <c r="U20" s="28">
        <f>S20/R20%</f>
        <v>170.06125574272588</v>
      </c>
      <c r="V20" s="19">
        <v>2830</v>
      </c>
      <c r="W20" s="91">
        <v>1327.5</v>
      </c>
      <c r="X20" s="50">
        <v>601.6</v>
      </c>
      <c r="Y20" s="13">
        <f>X20/V20%</f>
        <v>21.257950530035338</v>
      </c>
      <c r="Z20" s="28">
        <f>X20/W20%</f>
        <v>45.31826741996234</v>
      </c>
      <c r="AA20" s="19">
        <v>160</v>
      </c>
      <c r="AB20" s="92">
        <v>2.4</v>
      </c>
      <c r="AC20" s="85">
        <v>26.6</v>
      </c>
      <c r="AD20" s="13">
        <f>AC20/AA20%</f>
        <v>16.625</v>
      </c>
      <c r="AE20" s="27">
        <f>AC20/AB20%</f>
        <v>1108.3333333333333</v>
      </c>
      <c r="AF20" s="11">
        <v>1800</v>
      </c>
      <c r="AG20" s="110">
        <v>239.3</v>
      </c>
      <c r="AH20" s="86">
        <v>272</v>
      </c>
      <c r="AI20" s="13">
        <f>AH20/AF20%</f>
        <v>15.11111111111111</v>
      </c>
      <c r="AJ20" s="28">
        <f>AH20/AG20%</f>
        <v>113.6648558295027</v>
      </c>
    </row>
    <row r="22" ht="15.75" thickBot="1"/>
    <row r="23" spans="1:36" ht="15" customHeight="1">
      <c r="A23" s="133" t="s">
        <v>12</v>
      </c>
      <c r="B23" s="141" t="s">
        <v>57</v>
      </c>
      <c r="C23" s="162"/>
      <c r="D23" s="162"/>
      <c r="E23" s="162"/>
      <c r="F23" s="162"/>
      <c r="G23" s="173" t="s">
        <v>23</v>
      </c>
      <c r="H23" s="174"/>
      <c r="I23" s="174"/>
      <c r="J23" s="174"/>
      <c r="K23" s="175"/>
      <c r="L23" s="141" t="s">
        <v>54</v>
      </c>
      <c r="M23" s="142"/>
      <c r="N23" s="142"/>
      <c r="O23" s="142"/>
      <c r="P23" s="143"/>
      <c r="Q23" s="141" t="s">
        <v>11</v>
      </c>
      <c r="R23" s="162"/>
      <c r="S23" s="162"/>
      <c r="T23" s="162"/>
      <c r="U23" s="171"/>
      <c r="V23" s="141" t="s">
        <v>19</v>
      </c>
      <c r="W23" s="162"/>
      <c r="X23" s="162"/>
      <c r="Y23" s="162"/>
      <c r="Z23" s="171"/>
      <c r="AA23" s="141" t="s">
        <v>24</v>
      </c>
      <c r="AB23" s="162"/>
      <c r="AC23" s="162"/>
      <c r="AD23" s="162"/>
      <c r="AE23" s="162"/>
      <c r="AF23" s="179" t="s">
        <v>20</v>
      </c>
      <c r="AG23" s="180"/>
      <c r="AH23" s="180"/>
      <c r="AI23" s="180"/>
      <c r="AJ23" s="181"/>
    </row>
    <row r="24" spans="1:36" ht="55.5" customHeight="1">
      <c r="A24" s="134"/>
      <c r="B24" s="163"/>
      <c r="C24" s="164"/>
      <c r="D24" s="164"/>
      <c r="E24" s="164"/>
      <c r="F24" s="164"/>
      <c r="G24" s="176"/>
      <c r="H24" s="177"/>
      <c r="I24" s="177"/>
      <c r="J24" s="177"/>
      <c r="K24" s="178"/>
      <c r="L24" s="144"/>
      <c r="M24" s="145"/>
      <c r="N24" s="145"/>
      <c r="O24" s="145"/>
      <c r="P24" s="146"/>
      <c r="Q24" s="163"/>
      <c r="R24" s="164"/>
      <c r="S24" s="164"/>
      <c r="T24" s="164"/>
      <c r="U24" s="172"/>
      <c r="V24" s="163"/>
      <c r="W24" s="164"/>
      <c r="X24" s="164"/>
      <c r="Y24" s="164"/>
      <c r="Z24" s="172"/>
      <c r="AA24" s="163"/>
      <c r="AB24" s="164"/>
      <c r="AC24" s="164"/>
      <c r="AD24" s="164"/>
      <c r="AE24" s="164"/>
      <c r="AF24" s="182"/>
      <c r="AG24" s="183"/>
      <c r="AH24" s="183"/>
      <c r="AI24" s="183"/>
      <c r="AJ24" s="184"/>
    </row>
    <row r="25" spans="1:36" ht="15" customHeight="1">
      <c r="A25" s="134"/>
      <c r="B25" s="126" t="str">
        <f>B6</f>
        <v>Уточненный план на 2020год</v>
      </c>
      <c r="C25" s="131" t="str">
        <f>C6</f>
        <v>Исполнено на 01.03.  2019</v>
      </c>
      <c r="D25" s="131" t="str">
        <f>D6</f>
        <v>Исполнено на 1.03.  2020</v>
      </c>
      <c r="E25" s="153" t="str">
        <f>E6</f>
        <v>%% к годовому плану</v>
      </c>
      <c r="F25" s="140" t="str">
        <f>F6</f>
        <v>% исп. по сравнению с 1.03.19</v>
      </c>
      <c r="G25" s="129" t="str">
        <f>B6</f>
        <v>Уточненный план на 2020год</v>
      </c>
      <c r="H25" s="131" t="str">
        <f>C6</f>
        <v>Исполнено на 01.03.  2019</v>
      </c>
      <c r="I25" s="131" t="str">
        <f>D6</f>
        <v>Исполнено на 1.03.  2020</v>
      </c>
      <c r="J25" s="153" t="str">
        <f>E6</f>
        <v>%% к годовому плану</v>
      </c>
      <c r="K25" s="140" t="str">
        <f>F6</f>
        <v>% исп. по сравнению с 1.03.19</v>
      </c>
      <c r="L25" s="129" t="str">
        <f>B6</f>
        <v>Уточненный план на 2020год</v>
      </c>
      <c r="M25" s="131" t="str">
        <f>C6</f>
        <v>Исполнено на 01.03.  2019</v>
      </c>
      <c r="N25" s="131" t="str">
        <f>D6</f>
        <v>Исполнено на 1.03.  2020</v>
      </c>
      <c r="O25" s="153" t="str">
        <f>E6</f>
        <v>%% к годовому плану</v>
      </c>
      <c r="P25" s="140" t="str">
        <f>F6</f>
        <v>% исп. по сравнению с 1.03.19</v>
      </c>
      <c r="Q25" s="126" t="str">
        <f aca="true" t="shared" si="16" ref="Q25:Z25">B6</f>
        <v>Уточненный план на 2020год</v>
      </c>
      <c r="R25" s="131" t="str">
        <f t="shared" si="16"/>
        <v>Исполнено на 01.03.  2019</v>
      </c>
      <c r="S25" s="131" t="str">
        <f t="shared" si="16"/>
        <v>Исполнено на 1.03.  2020</v>
      </c>
      <c r="T25" s="153" t="str">
        <f t="shared" si="16"/>
        <v>%% к годовому плану</v>
      </c>
      <c r="U25" s="140" t="str">
        <f t="shared" si="16"/>
        <v>% исп. по сравнению с 1.03.19</v>
      </c>
      <c r="V25" s="126" t="str">
        <f t="shared" si="16"/>
        <v>Уточненный план на 2020год</v>
      </c>
      <c r="W25" s="131" t="str">
        <f t="shared" si="16"/>
        <v>Исполнено на 01.03.  2019</v>
      </c>
      <c r="X25" s="131" t="str">
        <f t="shared" si="16"/>
        <v>Исполнено на 1.03.  2020</v>
      </c>
      <c r="Y25" s="153" t="str">
        <f t="shared" si="16"/>
        <v>%% к годовому плану</v>
      </c>
      <c r="Z25" s="140" t="str">
        <f t="shared" si="16"/>
        <v>% исп. по сравнению с 1.03.19</v>
      </c>
      <c r="AA25" s="126" t="str">
        <f>G6</f>
        <v>Уточненный план на 2020год</v>
      </c>
      <c r="AB25" s="131" t="str">
        <f>H6</f>
        <v>Исполнено на 01.03.  2019</v>
      </c>
      <c r="AC25" s="131" t="str">
        <f>I6</f>
        <v>Исполнено на 1.03.  2020</v>
      </c>
      <c r="AD25" s="153" t="str">
        <f>J6</f>
        <v>%% к годовому плану</v>
      </c>
      <c r="AE25" s="140" t="str">
        <f>K6</f>
        <v>% исп. по сравнению с 1.03.19</v>
      </c>
      <c r="AF25" s="129" t="str">
        <f>G6</f>
        <v>Уточненный план на 2020год</v>
      </c>
      <c r="AG25" s="131" t="str">
        <f>H6</f>
        <v>Исполнено на 01.03.  2019</v>
      </c>
      <c r="AH25" s="131" t="str">
        <f>I6</f>
        <v>Исполнено на 1.03.  2020</v>
      </c>
      <c r="AI25" s="131" t="str">
        <f>J6</f>
        <v>%% к годовому плану</v>
      </c>
      <c r="AJ25" s="159" t="str">
        <f>K6</f>
        <v>% исп. по сравнению с 1.03.19</v>
      </c>
    </row>
    <row r="26" spans="1:36" ht="15" customHeight="1">
      <c r="A26" s="134"/>
      <c r="B26" s="127"/>
      <c r="C26" s="131"/>
      <c r="D26" s="131"/>
      <c r="E26" s="154"/>
      <c r="F26" s="140"/>
      <c r="G26" s="129"/>
      <c r="H26" s="131"/>
      <c r="I26" s="131"/>
      <c r="J26" s="154"/>
      <c r="K26" s="140"/>
      <c r="L26" s="129"/>
      <c r="M26" s="131"/>
      <c r="N26" s="131"/>
      <c r="O26" s="154"/>
      <c r="P26" s="140"/>
      <c r="Q26" s="127"/>
      <c r="R26" s="131"/>
      <c r="S26" s="131"/>
      <c r="T26" s="154"/>
      <c r="U26" s="140"/>
      <c r="V26" s="127"/>
      <c r="W26" s="131"/>
      <c r="X26" s="131"/>
      <c r="Y26" s="154"/>
      <c r="Z26" s="140"/>
      <c r="AA26" s="127"/>
      <c r="AB26" s="131"/>
      <c r="AC26" s="131"/>
      <c r="AD26" s="154"/>
      <c r="AE26" s="140"/>
      <c r="AF26" s="182"/>
      <c r="AG26" s="131"/>
      <c r="AH26" s="131"/>
      <c r="AI26" s="131"/>
      <c r="AJ26" s="159"/>
    </row>
    <row r="27" spans="1:36" ht="66.75" customHeight="1" thickBot="1">
      <c r="A27" s="135"/>
      <c r="B27" s="128"/>
      <c r="C27" s="132"/>
      <c r="D27" s="132"/>
      <c r="E27" s="155"/>
      <c r="F27" s="156"/>
      <c r="G27" s="126"/>
      <c r="H27" s="153"/>
      <c r="I27" s="153"/>
      <c r="J27" s="154"/>
      <c r="K27" s="157"/>
      <c r="L27" s="130"/>
      <c r="M27" s="132"/>
      <c r="N27" s="132"/>
      <c r="O27" s="155"/>
      <c r="P27" s="156"/>
      <c r="Q27" s="128"/>
      <c r="R27" s="132"/>
      <c r="S27" s="132"/>
      <c r="T27" s="155"/>
      <c r="U27" s="156"/>
      <c r="V27" s="127"/>
      <c r="W27" s="153"/>
      <c r="X27" s="153"/>
      <c r="Y27" s="155"/>
      <c r="Z27" s="156"/>
      <c r="AA27" s="128"/>
      <c r="AB27" s="132"/>
      <c r="AC27" s="132"/>
      <c r="AD27" s="155"/>
      <c r="AE27" s="156"/>
      <c r="AF27" s="182"/>
      <c r="AG27" s="131"/>
      <c r="AH27" s="131"/>
      <c r="AI27" s="131"/>
      <c r="AJ27" s="159"/>
    </row>
    <row r="28" spans="1:36" ht="29.25" customHeight="1" thickBot="1">
      <c r="A28" s="62" t="s">
        <v>1</v>
      </c>
      <c r="B28" s="16"/>
      <c r="C28" s="88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87"/>
      <c r="I28" s="52"/>
      <c r="J28" s="7" t="e">
        <f aca="true" t="shared" si="19" ref="J28:J38">I28/G28%</f>
        <v>#DIV/0!</v>
      </c>
      <c r="K28" s="40" t="e">
        <f aca="true" t="shared" si="20" ref="K28:K38">I28/H28%</f>
        <v>#DIV/0!</v>
      </c>
      <c r="L28" s="26">
        <v>5</v>
      </c>
      <c r="M28" s="89"/>
      <c r="N28" s="54"/>
      <c r="O28" s="12"/>
      <c r="P28" s="30"/>
      <c r="Q28" s="106">
        <v>15</v>
      </c>
      <c r="R28" s="89">
        <v>0.1</v>
      </c>
      <c r="S28" s="89"/>
      <c r="T28" s="89">
        <f aca="true" t="shared" si="21" ref="T28:T37">S28/Q28%</f>
        <v>0</v>
      </c>
      <c r="U28" s="100">
        <f aca="true" t="shared" si="22" ref="U28:U37">S28/R28%</f>
        <v>0</v>
      </c>
      <c r="V28" s="10">
        <f aca="true" t="shared" si="23" ref="V28:X36">B9+G9+L9+Q9+V9+AA9+AF9+B28+G28+L28+Q28</f>
        <v>501</v>
      </c>
      <c r="W28" s="10">
        <f t="shared" si="23"/>
        <v>16.5</v>
      </c>
      <c r="X28" s="10">
        <f t="shared" si="23"/>
        <v>54.199999999999996</v>
      </c>
      <c r="Y28" s="12">
        <f aca="true" t="shared" si="24" ref="Y28:Y37">X28/V28%</f>
        <v>10.818363273453093</v>
      </c>
      <c r="Z28" s="30">
        <f aca="true" t="shared" si="25" ref="Z28:Z37">X28/W28%</f>
        <v>328.48484848484844</v>
      </c>
      <c r="AA28" s="36">
        <v>2337.2</v>
      </c>
      <c r="AB28" s="89">
        <v>308.6</v>
      </c>
      <c r="AC28" s="12">
        <v>475.6</v>
      </c>
      <c r="AD28" s="12">
        <f aca="true" t="shared" si="26" ref="AD28:AD37">AC28/AA28%</f>
        <v>20.349135717953107</v>
      </c>
      <c r="AE28" s="24">
        <f aca="true" t="shared" si="27" ref="AE28:AE37">AC28/AB28%</f>
        <v>154.1153596889177</v>
      </c>
      <c r="AF28" s="9">
        <f aca="true" t="shared" si="28" ref="AF28:AH36">V28+AA28</f>
        <v>2838.2</v>
      </c>
      <c r="AG28" s="10">
        <f t="shared" si="28"/>
        <v>325.1</v>
      </c>
      <c r="AH28" s="10">
        <f t="shared" si="28"/>
        <v>529.8000000000001</v>
      </c>
      <c r="AI28" s="10">
        <f aca="true" t="shared" si="29" ref="AI28:AI37">AH28/AF28%</f>
        <v>18.66676062293003</v>
      </c>
      <c r="AJ28" s="41">
        <f aca="true" t="shared" si="30" ref="AJ28:AJ37">AH28/AG28%</f>
        <v>162.96524146416488</v>
      </c>
    </row>
    <row r="29" spans="1:36" ht="22.5" customHeight="1" thickBot="1">
      <c r="A29" s="63" t="s">
        <v>2</v>
      </c>
      <c r="B29" s="16">
        <v>30</v>
      </c>
      <c r="C29" s="88">
        <v>19.4</v>
      </c>
      <c r="D29" s="13"/>
      <c r="E29" s="13">
        <f t="shared" si="17"/>
        <v>0</v>
      </c>
      <c r="F29" s="28">
        <f t="shared" si="18"/>
        <v>0</v>
      </c>
      <c r="G29" s="19"/>
      <c r="H29" s="88"/>
      <c r="I29" s="49"/>
      <c r="J29" s="10" t="e">
        <f t="shared" si="19"/>
        <v>#DIV/0!</v>
      </c>
      <c r="K29" s="41" t="e">
        <f t="shared" si="20"/>
        <v>#DIV/0!</v>
      </c>
      <c r="L29" s="29">
        <v>3</v>
      </c>
      <c r="M29" s="88"/>
      <c r="N29" s="55"/>
      <c r="O29" s="13"/>
      <c r="P29" s="28"/>
      <c r="Q29" s="107">
        <v>25</v>
      </c>
      <c r="R29" s="88">
        <v>0.1</v>
      </c>
      <c r="S29" s="88">
        <v>0.5</v>
      </c>
      <c r="T29" s="88">
        <f t="shared" si="21"/>
        <v>2</v>
      </c>
      <c r="U29" s="102">
        <f t="shared" si="22"/>
        <v>500</v>
      </c>
      <c r="V29" s="10">
        <f t="shared" si="23"/>
        <v>772</v>
      </c>
      <c r="W29" s="10">
        <f t="shared" si="23"/>
        <v>48.6</v>
      </c>
      <c r="X29" s="10">
        <f t="shared" si="23"/>
        <v>106</v>
      </c>
      <c r="Y29" s="13">
        <f t="shared" si="24"/>
        <v>13.73056994818653</v>
      </c>
      <c r="Z29" s="28">
        <f t="shared" si="25"/>
        <v>218.10699588477368</v>
      </c>
      <c r="AA29" s="37">
        <v>3140.6</v>
      </c>
      <c r="AB29" s="88">
        <v>534.5</v>
      </c>
      <c r="AC29" s="13">
        <v>591.1</v>
      </c>
      <c r="AD29" s="13">
        <f t="shared" si="26"/>
        <v>18.821244348213718</v>
      </c>
      <c r="AE29" s="27">
        <f t="shared" si="27"/>
        <v>110.58933582787652</v>
      </c>
      <c r="AF29" s="9">
        <f t="shared" si="28"/>
        <v>3912.6</v>
      </c>
      <c r="AG29" s="10">
        <f t="shared" si="28"/>
        <v>583.1</v>
      </c>
      <c r="AH29" s="10">
        <f t="shared" si="28"/>
        <v>697.1</v>
      </c>
      <c r="AI29" s="10">
        <f t="shared" si="29"/>
        <v>17.81679701477279</v>
      </c>
      <c r="AJ29" s="41">
        <f t="shared" si="30"/>
        <v>119.55067741382267</v>
      </c>
    </row>
    <row r="30" spans="1:36" ht="28.5" customHeight="1" thickBot="1">
      <c r="A30" s="62" t="s">
        <v>3</v>
      </c>
      <c r="B30" s="16">
        <v>210</v>
      </c>
      <c r="C30" s="103">
        <v>249.9</v>
      </c>
      <c r="D30" s="115">
        <v>0.2</v>
      </c>
      <c r="E30" s="13">
        <f t="shared" si="17"/>
        <v>0.09523809523809523</v>
      </c>
      <c r="F30" s="28">
        <f t="shared" si="18"/>
        <v>0.08003201280512205</v>
      </c>
      <c r="G30" s="20"/>
      <c r="H30" s="89"/>
      <c r="I30" s="51"/>
      <c r="J30" s="10" t="e">
        <f t="shared" si="19"/>
        <v>#DIV/0!</v>
      </c>
      <c r="K30" s="41" t="e">
        <f t="shared" si="20"/>
        <v>#DIV/0!</v>
      </c>
      <c r="L30" s="26">
        <v>20</v>
      </c>
      <c r="M30" s="89">
        <v>4.5</v>
      </c>
      <c r="N30" s="54">
        <v>5.9</v>
      </c>
      <c r="O30" s="13">
        <f>N30/L30%</f>
        <v>29.5</v>
      </c>
      <c r="P30" s="25">
        <f>N30/M30%</f>
        <v>131.11111111111111</v>
      </c>
      <c r="Q30" s="108">
        <v>150</v>
      </c>
      <c r="R30" s="89">
        <v>1</v>
      </c>
      <c r="S30" s="89">
        <v>1.5</v>
      </c>
      <c r="T30" s="89">
        <f t="shared" si="21"/>
        <v>1</v>
      </c>
      <c r="U30" s="100">
        <f t="shared" si="22"/>
        <v>150</v>
      </c>
      <c r="V30" s="10">
        <f t="shared" si="23"/>
        <v>6407</v>
      </c>
      <c r="W30" s="10">
        <f t="shared" si="23"/>
        <v>556.1</v>
      </c>
      <c r="X30" s="10">
        <f t="shared" si="23"/>
        <v>680.9000000000001</v>
      </c>
      <c r="Y30" s="12">
        <f t="shared" si="24"/>
        <v>10.627438738879354</v>
      </c>
      <c r="Z30" s="30">
        <f t="shared" si="25"/>
        <v>122.44200683330338</v>
      </c>
      <c r="AA30" s="36">
        <v>12176.6</v>
      </c>
      <c r="AB30" s="89">
        <v>919.6</v>
      </c>
      <c r="AC30" s="12">
        <v>757.5</v>
      </c>
      <c r="AD30" s="12">
        <f t="shared" si="26"/>
        <v>6.220948376394067</v>
      </c>
      <c r="AE30" s="24">
        <f t="shared" si="27"/>
        <v>82.37277076989996</v>
      </c>
      <c r="AF30" s="9">
        <f t="shared" si="28"/>
        <v>18583.6</v>
      </c>
      <c r="AG30" s="10">
        <f t="shared" si="28"/>
        <v>1475.7</v>
      </c>
      <c r="AH30" s="10">
        <f t="shared" si="28"/>
        <v>1438.4</v>
      </c>
      <c r="AI30" s="10">
        <f t="shared" si="29"/>
        <v>7.740157988764288</v>
      </c>
      <c r="AJ30" s="41">
        <f t="shared" si="30"/>
        <v>97.4723859863116</v>
      </c>
    </row>
    <row r="31" spans="1:36" ht="27" customHeight="1" thickBot="1">
      <c r="A31" s="63" t="s">
        <v>4</v>
      </c>
      <c r="B31" s="16"/>
      <c r="C31" s="88"/>
      <c r="D31" s="13"/>
      <c r="E31" s="13" t="e">
        <f t="shared" si="17"/>
        <v>#DIV/0!</v>
      </c>
      <c r="F31" s="28" t="e">
        <f t="shared" si="18"/>
        <v>#DIV/0!</v>
      </c>
      <c r="G31" s="19"/>
      <c r="H31" s="88"/>
      <c r="I31" s="49"/>
      <c r="J31" s="10" t="e">
        <f t="shared" si="19"/>
        <v>#DIV/0!</v>
      </c>
      <c r="K31" s="41" t="e">
        <f t="shared" si="20"/>
        <v>#DIV/0!</v>
      </c>
      <c r="L31" s="29">
        <v>5</v>
      </c>
      <c r="M31" s="88"/>
      <c r="N31" s="55"/>
      <c r="O31" s="13"/>
      <c r="P31" s="28"/>
      <c r="Q31" s="98">
        <v>20</v>
      </c>
      <c r="R31" s="88"/>
      <c r="S31" s="88"/>
      <c r="T31" s="88">
        <f t="shared" si="21"/>
        <v>0</v>
      </c>
      <c r="U31" s="99" t="e">
        <f t="shared" si="22"/>
        <v>#DIV/0!</v>
      </c>
      <c r="V31" s="10">
        <f t="shared" si="23"/>
        <v>422</v>
      </c>
      <c r="W31" s="10">
        <f t="shared" si="23"/>
        <v>15.2</v>
      </c>
      <c r="X31" s="10">
        <f t="shared" si="23"/>
        <v>52</v>
      </c>
      <c r="Y31" s="13">
        <f t="shared" si="24"/>
        <v>12.322274881516588</v>
      </c>
      <c r="Z31" s="28">
        <f t="shared" si="25"/>
        <v>342.10526315789474</v>
      </c>
      <c r="AA31" s="37">
        <v>2108.2</v>
      </c>
      <c r="AB31" s="88">
        <v>313.6</v>
      </c>
      <c r="AC31" s="13">
        <v>401.3</v>
      </c>
      <c r="AD31" s="13">
        <f t="shared" si="26"/>
        <v>19.035195901717106</v>
      </c>
      <c r="AE31" s="27">
        <f t="shared" si="27"/>
        <v>127.96556122448979</v>
      </c>
      <c r="AF31" s="9">
        <f t="shared" si="28"/>
        <v>2530.2</v>
      </c>
      <c r="AG31" s="10">
        <f t="shared" si="28"/>
        <v>328.8</v>
      </c>
      <c r="AH31" s="10">
        <f t="shared" si="28"/>
        <v>453.3</v>
      </c>
      <c r="AI31" s="10">
        <f t="shared" si="29"/>
        <v>17.915579796063554</v>
      </c>
      <c r="AJ31" s="41">
        <f t="shared" si="30"/>
        <v>137.86496350364962</v>
      </c>
    </row>
    <row r="32" spans="1:36" ht="28.5" customHeight="1" thickBot="1">
      <c r="A32" s="62" t="s">
        <v>5</v>
      </c>
      <c r="B32" s="16"/>
      <c r="C32" s="103"/>
      <c r="D32" s="115"/>
      <c r="E32" s="13" t="e">
        <f t="shared" si="17"/>
        <v>#DIV/0!</v>
      </c>
      <c r="F32" s="28" t="e">
        <f t="shared" si="18"/>
        <v>#DIV/0!</v>
      </c>
      <c r="G32" s="20"/>
      <c r="H32" s="89"/>
      <c r="I32" s="51"/>
      <c r="J32" s="10" t="e">
        <f t="shared" si="19"/>
        <v>#DIV/0!</v>
      </c>
      <c r="K32" s="41" t="e">
        <f t="shared" si="20"/>
        <v>#DIV/0!</v>
      </c>
      <c r="L32" s="26">
        <v>6</v>
      </c>
      <c r="M32" s="89"/>
      <c r="N32" s="54">
        <v>9</v>
      </c>
      <c r="O32" s="12"/>
      <c r="P32" s="30"/>
      <c r="Q32" s="98">
        <v>10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743</v>
      </c>
      <c r="W32" s="10">
        <f t="shared" si="23"/>
        <v>22</v>
      </c>
      <c r="X32" s="10">
        <f t="shared" si="23"/>
        <v>152.4</v>
      </c>
      <c r="Y32" s="12">
        <f t="shared" si="24"/>
        <v>20.511440107671604</v>
      </c>
      <c r="Z32" s="30">
        <f t="shared" si="25"/>
        <v>692.7272727272727</v>
      </c>
      <c r="AA32" s="36">
        <v>2394.4</v>
      </c>
      <c r="AB32" s="89">
        <v>311.4</v>
      </c>
      <c r="AC32" s="12">
        <v>487.9</v>
      </c>
      <c r="AD32" s="12">
        <f t="shared" si="26"/>
        <v>20.37671232876712</v>
      </c>
      <c r="AE32" s="24">
        <f t="shared" si="27"/>
        <v>156.67951188182403</v>
      </c>
      <c r="AF32" s="9">
        <f t="shared" si="28"/>
        <v>3137.4</v>
      </c>
      <c r="AG32" s="10">
        <f t="shared" si="28"/>
        <v>333.4</v>
      </c>
      <c r="AH32" s="10">
        <f t="shared" si="28"/>
        <v>640.3</v>
      </c>
      <c r="AI32" s="10">
        <f t="shared" si="29"/>
        <v>20.408618601389684</v>
      </c>
      <c r="AJ32" s="41">
        <f t="shared" si="30"/>
        <v>192.0515896820636</v>
      </c>
    </row>
    <row r="33" spans="1:36" ht="26.25" customHeight="1" thickBot="1">
      <c r="A33" s="63" t="s">
        <v>6</v>
      </c>
      <c r="B33" s="16"/>
      <c r="C33" s="88"/>
      <c r="D33" s="13">
        <v>13.3</v>
      </c>
      <c r="E33" s="13" t="e">
        <f t="shared" si="17"/>
        <v>#DIV/0!</v>
      </c>
      <c r="F33" s="28" t="e">
        <f t="shared" si="18"/>
        <v>#DIV/0!</v>
      </c>
      <c r="G33" s="19"/>
      <c r="H33" s="88"/>
      <c r="I33" s="49"/>
      <c r="J33" s="10" t="e">
        <f t="shared" si="19"/>
        <v>#DIV/0!</v>
      </c>
      <c r="K33" s="41" t="e">
        <f t="shared" si="20"/>
        <v>#DIV/0!</v>
      </c>
      <c r="L33" s="29">
        <v>5</v>
      </c>
      <c r="M33" s="88"/>
      <c r="N33" s="55"/>
      <c r="O33" s="13"/>
      <c r="P33" s="28"/>
      <c r="Q33" s="98">
        <v>15</v>
      </c>
      <c r="R33" s="88"/>
      <c r="S33" s="88"/>
      <c r="T33" s="88">
        <f t="shared" si="21"/>
        <v>0</v>
      </c>
      <c r="U33" s="99" t="e">
        <f t="shared" si="22"/>
        <v>#DIV/0!</v>
      </c>
      <c r="V33" s="10">
        <f t="shared" si="23"/>
        <v>610</v>
      </c>
      <c r="W33" s="10">
        <f t="shared" si="23"/>
        <v>16.3</v>
      </c>
      <c r="X33" s="10">
        <f t="shared" si="23"/>
        <v>118.60000000000001</v>
      </c>
      <c r="Y33" s="13">
        <f t="shared" si="24"/>
        <v>19.442622950819676</v>
      </c>
      <c r="Z33" s="28">
        <f t="shared" si="25"/>
        <v>727.6073619631902</v>
      </c>
      <c r="AA33" s="37">
        <v>2415.7</v>
      </c>
      <c r="AB33" s="88">
        <v>402.8</v>
      </c>
      <c r="AC33" s="13">
        <v>558</v>
      </c>
      <c r="AD33" s="13">
        <f t="shared" si="26"/>
        <v>23.09889473030592</v>
      </c>
      <c r="AE33" s="27">
        <f t="shared" si="27"/>
        <v>138.5302879841112</v>
      </c>
      <c r="AF33" s="9">
        <f t="shared" si="28"/>
        <v>3025.7</v>
      </c>
      <c r="AG33" s="10">
        <f t="shared" si="28"/>
        <v>419.1</v>
      </c>
      <c r="AH33" s="10">
        <f t="shared" si="28"/>
        <v>676.6</v>
      </c>
      <c r="AI33" s="10">
        <f t="shared" si="29"/>
        <v>22.36176752487028</v>
      </c>
      <c r="AJ33" s="41">
        <f t="shared" si="30"/>
        <v>161.44118348842758</v>
      </c>
    </row>
    <row r="34" spans="1:36" ht="30.75" customHeight="1" thickBot="1">
      <c r="A34" s="62" t="s">
        <v>7</v>
      </c>
      <c r="B34" s="16"/>
      <c r="C34" s="88"/>
      <c r="D34" s="13"/>
      <c r="E34" s="13" t="e">
        <f t="shared" si="17"/>
        <v>#DIV/0!</v>
      </c>
      <c r="F34" s="28" t="e">
        <f t="shared" si="18"/>
        <v>#DIV/0!</v>
      </c>
      <c r="G34" s="20"/>
      <c r="H34" s="89"/>
      <c r="I34" s="51"/>
      <c r="J34" s="10" t="e">
        <f t="shared" si="19"/>
        <v>#DIV/0!</v>
      </c>
      <c r="K34" s="41" t="e">
        <f t="shared" si="20"/>
        <v>#DIV/0!</v>
      </c>
      <c r="L34" s="26">
        <v>2</v>
      </c>
      <c r="M34" s="89">
        <v>0.3</v>
      </c>
      <c r="N34" s="54"/>
      <c r="O34" s="12"/>
      <c r="P34" s="30"/>
      <c r="Q34" s="98">
        <v>20</v>
      </c>
      <c r="R34" s="88"/>
      <c r="S34" s="88">
        <v>1.2</v>
      </c>
      <c r="T34" s="88">
        <f t="shared" si="21"/>
        <v>5.999999999999999</v>
      </c>
      <c r="U34" s="99" t="e">
        <f t="shared" si="22"/>
        <v>#DIV/0!</v>
      </c>
      <c r="V34" s="10">
        <f t="shared" si="23"/>
        <v>560</v>
      </c>
      <c r="W34" s="10">
        <f t="shared" si="23"/>
        <v>13.100000000000001</v>
      </c>
      <c r="X34" s="10">
        <f t="shared" si="23"/>
        <v>90.5</v>
      </c>
      <c r="Y34" s="12">
        <f t="shared" si="24"/>
        <v>16.16071428571429</v>
      </c>
      <c r="Z34" s="30">
        <f t="shared" si="25"/>
        <v>690.8396946564885</v>
      </c>
      <c r="AA34" s="36">
        <v>2123.1</v>
      </c>
      <c r="AB34" s="89">
        <v>299.2</v>
      </c>
      <c r="AC34" s="12">
        <v>452.3</v>
      </c>
      <c r="AD34" s="12">
        <f t="shared" si="26"/>
        <v>21.3037539447035</v>
      </c>
      <c r="AE34" s="24">
        <f t="shared" si="27"/>
        <v>151.1697860962567</v>
      </c>
      <c r="AF34" s="9">
        <f t="shared" si="28"/>
        <v>2683.1</v>
      </c>
      <c r="AG34" s="10">
        <f t="shared" si="28"/>
        <v>312.3</v>
      </c>
      <c r="AH34" s="10">
        <f t="shared" si="28"/>
        <v>542.8</v>
      </c>
      <c r="AI34" s="10">
        <f t="shared" si="29"/>
        <v>20.23033058775297</v>
      </c>
      <c r="AJ34" s="41">
        <f t="shared" si="30"/>
        <v>173.80723663144408</v>
      </c>
    </row>
    <row r="35" spans="1:36" ht="29.25" customHeight="1" thickBot="1">
      <c r="A35" s="63" t="s">
        <v>8</v>
      </c>
      <c r="B35" s="16"/>
      <c r="C35" s="104"/>
      <c r="D35" s="116"/>
      <c r="E35" s="13" t="e">
        <f t="shared" si="17"/>
        <v>#DIV/0!</v>
      </c>
      <c r="F35" s="28" t="e">
        <f t="shared" si="18"/>
        <v>#DIV/0!</v>
      </c>
      <c r="G35" s="19"/>
      <c r="H35" s="88"/>
      <c r="I35" s="49"/>
      <c r="J35" s="10" t="e">
        <f t="shared" si="19"/>
        <v>#DIV/0!</v>
      </c>
      <c r="K35" s="41" t="e">
        <f t="shared" si="20"/>
        <v>#DIV/0!</v>
      </c>
      <c r="L35" s="29">
        <v>5</v>
      </c>
      <c r="M35" s="88"/>
      <c r="N35" s="55"/>
      <c r="O35" s="13"/>
      <c r="P35" s="28"/>
      <c r="Q35" s="98">
        <v>20</v>
      </c>
      <c r="R35" s="88">
        <v>0.3</v>
      </c>
      <c r="S35" s="88">
        <v>0.8</v>
      </c>
      <c r="T35" s="88">
        <f t="shared" si="21"/>
        <v>4</v>
      </c>
      <c r="U35" s="99">
        <f t="shared" si="22"/>
        <v>266.6666666666667</v>
      </c>
      <c r="V35" s="10">
        <f t="shared" si="23"/>
        <v>562</v>
      </c>
      <c r="W35" s="10">
        <f t="shared" si="23"/>
        <v>16.800000000000004</v>
      </c>
      <c r="X35" s="10">
        <f t="shared" si="23"/>
        <v>61</v>
      </c>
      <c r="Y35" s="13">
        <f t="shared" si="24"/>
        <v>10.85409252669039</v>
      </c>
      <c r="Z35" s="28">
        <f t="shared" si="25"/>
        <v>363.095238095238</v>
      </c>
      <c r="AA35" s="37">
        <v>2048.2</v>
      </c>
      <c r="AB35" s="88">
        <v>359.9</v>
      </c>
      <c r="AC35" s="13">
        <v>465.5</v>
      </c>
      <c r="AD35" s="13">
        <f t="shared" si="26"/>
        <v>22.727272727272727</v>
      </c>
      <c r="AE35" s="27">
        <f t="shared" si="27"/>
        <v>129.34148374548488</v>
      </c>
      <c r="AF35" s="9">
        <f t="shared" si="28"/>
        <v>2610.2</v>
      </c>
      <c r="AG35" s="10">
        <f t="shared" si="28"/>
        <v>376.7</v>
      </c>
      <c r="AH35" s="10">
        <f t="shared" si="28"/>
        <v>526.5</v>
      </c>
      <c r="AI35" s="10">
        <f t="shared" si="29"/>
        <v>20.17086813271014</v>
      </c>
      <c r="AJ35" s="41">
        <f t="shared" si="30"/>
        <v>139.76639235465888</v>
      </c>
    </row>
    <row r="36" spans="1:36" ht="24.75" customHeight="1" thickBot="1">
      <c r="A36" s="64" t="s">
        <v>9</v>
      </c>
      <c r="B36" s="16"/>
      <c r="C36" s="88"/>
      <c r="D36" s="13"/>
      <c r="E36" s="13" t="e">
        <f t="shared" si="17"/>
        <v>#DIV/0!</v>
      </c>
      <c r="F36" s="28" t="e">
        <f t="shared" si="18"/>
        <v>#DIV/0!</v>
      </c>
      <c r="G36" s="21"/>
      <c r="H36" s="93"/>
      <c r="I36" s="60"/>
      <c r="J36" s="10" t="e">
        <f t="shared" si="19"/>
        <v>#DIV/0!</v>
      </c>
      <c r="K36" s="41" t="e">
        <f t="shared" si="20"/>
        <v>#DIV/0!</v>
      </c>
      <c r="L36" s="33">
        <v>5</v>
      </c>
      <c r="M36" s="93"/>
      <c r="N36" s="56"/>
      <c r="O36" s="14"/>
      <c r="P36" s="32"/>
      <c r="Q36" s="98">
        <v>15</v>
      </c>
      <c r="R36" s="88"/>
      <c r="S36" s="88"/>
      <c r="T36" s="88">
        <f t="shared" si="21"/>
        <v>0</v>
      </c>
      <c r="U36" s="99" t="e">
        <f t="shared" si="22"/>
        <v>#DIV/0!</v>
      </c>
      <c r="V36" s="10">
        <f t="shared" si="23"/>
        <v>627</v>
      </c>
      <c r="W36" s="10">
        <f t="shared" si="23"/>
        <v>22.900000000000002</v>
      </c>
      <c r="X36" s="10">
        <f t="shared" si="23"/>
        <v>96.6</v>
      </c>
      <c r="Y36" s="14">
        <f t="shared" si="24"/>
        <v>15.406698564593302</v>
      </c>
      <c r="Z36" s="32">
        <f t="shared" si="25"/>
        <v>421.83406113537114</v>
      </c>
      <c r="AA36" s="38">
        <v>2083.2</v>
      </c>
      <c r="AB36" s="93">
        <v>324.2</v>
      </c>
      <c r="AC36" s="14">
        <v>399.7</v>
      </c>
      <c r="AD36" s="13">
        <f t="shared" si="26"/>
        <v>19.186827956989248</v>
      </c>
      <c r="AE36" s="31">
        <f t="shared" si="27"/>
        <v>123.28809376927822</v>
      </c>
      <c r="AF36" s="9">
        <f t="shared" si="28"/>
        <v>2710.2</v>
      </c>
      <c r="AG36" s="10">
        <f t="shared" si="28"/>
        <v>347.09999999999997</v>
      </c>
      <c r="AH36" s="10">
        <f t="shared" si="28"/>
        <v>496.29999999999995</v>
      </c>
      <c r="AI36" s="10">
        <f t="shared" si="29"/>
        <v>18.312301675153126</v>
      </c>
      <c r="AJ36" s="41">
        <f t="shared" si="30"/>
        <v>142.98473062518008</v>
      </c>
    </row>
    <row r="37" spans="1:36" ht="27.75" customHeight="1" thickBot="1">
      <c r="A37" s="65" t="s">
        <v>17</v>
      </c>
      <c r="B37" s="47">
        <f>SUM(B28:B36)</f>
        <v>240</v>
      </c>
      <c r="C37" s="94">
        <f>SUM(C28:C36)</f>
        <v>269.3</v>
      </c>
      <c r="D37" s="7">
        <f>SUM(D28:D36)</f>
        <v>13.5</v>
      </c>
      <c r="E37" s="7">
        <f t="shared" si="17"/>
        <v>5.625</v>
      </c>
      <c r="F37" s="40">
        <f t="shared" si="18"/>
        <v>5.012996658002228</v>
      </c>
      <c r="G37" s="45">
        <f>SUM(G28:G36)</f>
        <v>0</v>
      </c>
      <c r="H37" s="93">
        <f>SUM(H28:H36)</f>
        <v>0</v>
      </c>
      <c r="I37" s="60">
        <f>SUM(I28:I36)</f>
        <v>0</v>
      </c>
      <c r="J37" s="14" t="e">
        <f t="shared" si="19"/>
        <v>#DIV/0!</v>
      </c>
      <c r="K37" s="32" t="e">
        <f t="shared" si="20"/>
        <v>#DIV/0!</v>
      </c>
      <c r="L37" s="47">
        <f>SUM(L28:L36)</f>
        <v>56</v>
      </c>
      <c r="M37" s="94">
        <f>SUM(M28:M36)</f>
        <v>4.8</v>
      </c>
      <c r="N37" s="57">
        <f>SUM(N28:N36)</f>
        <v>14.9</v>
      </c>
      <c r="O37" s="7">
        <f>N37/L37%</f>
        <v>26.607142857142854</v>
      </c>
      <c r="P37" s="40">
        <f>N37/M37%</f>
        <v>310.4166666666667</v>
      </c>
      <c r="Q37" s="109">
        <f>SUM(Q28:Q36)</f>
        <v>290</v>
      </c>
      <c r="R37" s="88">
        <f>SUM(R28:R36)</f>
        <v>1.5</v>
      </c>
      <c r="S37" s="88">
        <f>SUM(S28:S36)</f>
        <v>4</v>
      </c>
      <c r="T37" s="88">
        <f t="shared" si="21"/>
        <v>1.3793103448275863</v>
      </c>
      <c r="U37" s="99">
        <f t="shared" si="22"/>
        <v>266.6666666666667</v>
      </c>
      <c r="V37" s="45">
        <f>SUM(V28:V36)</f>
        <v>11204</v>
      </c>
      <c r="W37" s="46">
        <f>SUM(W28:W36)</f>
        <v>727.5</v>
      </c>
      <c r="X37" s="14">
        <f>SUM(X28:X36)</f>
        <v>1412.2</v>
      </c>
      <c r="Y37" s="7">
        <f t="shared" si="24"/>
        <v>12.604426990360585</v>
      </c>
      <c r="Z37" s="8">
        <f t="shared" si="25"/>
        <v>194.1168384879725</v>
      </c>
      <c r="AA37" s="47">
        <f>SUM(AA28:AA36)</f>
        <v>30827.200000000004</v>
      </c>
      <c r="AB37" s="94">
        <f>SUM(AB28:AB36)</f>
        <v>3773.8</v>
      </c>
      <c r="AC37" s="94">
        <f>SUM(AC28:AC36)</f>
        <v>4588.900000000001</v>
      </c>
      <c r="AD37" s="7">
        <f t="shared" si="26"/>
        <v>14.885880002076089</v>
      </c>
      <c r="AE37" s="8">
        <f t="shared" si="27"/>
        <v>121.59891886162491</v>
      </c>
      <c r="AF37" s="42">
        <f>SUM(AF28:AF36)</f>
        <v>42031.19999999999</v>
      </c>
      <c r="AG37" s="48">
        <f>SUM(AG28:AG36)</f>
        <v>4501.300000000001</v>
      </c>
      <c r="AH37" s="7">
        <f>SUM(AH28:AH36)</f>
        <v>6001.100000000001</v>
      </c>
      <c r="AI37" s="7">
        <f t="shared" si="29"/>
        <v>14.277727021831408</v>
      </c>
      <c r="AJ37" s="8">
        <f t="shared" si="30"/>
        <v>133.31926332392862</v>
      </c>
    </row>
    <row r="38" spans="1:36" ht="24" customHeight="1" thickBot="1">
      <c r="A38" s="66" t="s">
        <v>18</v>
      </c>
      <c r="B38" s="19">
        <f>B39-B37</f>
        <v>450</v>
      </c>
      <c r="C38" s="91">
        <f>C39-C37</f>
        <v>185</v>
      </c>
      <c r="D38" s="19">
        <f>D39-D37</f>
        <v>131</v>
      </c>
      <c r="E38" s="13">
        <f t="shared" si="17"/>
        <v>29.11111111111111</v>
      </c>
      <c r="F38" s="28">
        <f t="shared" si="18"/>
        <v>70.8108108108108</v>
      </c>
      <c r="G38" s="19">
        <f>G39-G37</f>
        <v>100</v>
      </c>
      <c r="H38" s="88">
        <f>H39-H37</f>
        <v>119.2</v>
      </c>
      <c r="I38" s="49">
        <f>I39-I37</f>
        <v>62.9</v>
      </c>
      <c r="J38" s="13">
        <f t="shared" si="19"/>
        <v>62.9</v>
      </c>
      <c r="K38" s="28">
        <f t="shared" si="20"/>
        <v>52.76845637583893</v>
      </c>
      <c r="L38" s="18">
        <f>L39-L37</f>
        <v>142</v>
      </c>
      <c r="M38" s="87">
        <f>M39-M37</f>
        <v>140.7</v>
      </c>
      <c r="N38" s="58">
        <f>N39-N37</f>
        <v>123.79999999999998</v>
      </c>
      <c r="O38" s="7">
        <f>N38/L38%</f>
        <v>87.18309859154928</v>
      </c>
      <c r="P38" s="40">
        <f>N38/M38%</f>
        <v>87.98862828713575</v>
      </c>
      <c r="Q38" s="91">
        <f>Q39-Q37</f>
        <v>0</v>
      </c>
      <c r="R38" s="91">
        <f>R39-R37</f>
        <v>0</v>
      </c>
      <c r="S38" s="91">
        <f>S39-S37</f>
        <v>52.3</v>
      </c>
      <c r="T38" s="88" t="e">
        <f>S38/Q38%</f>
        <v>#DIV/0!</v>
      </c>
      <c r="U38" s="99" t="e">
        <f>S38/R38%</f>
        <v>#DIV/0!</v>
      </c>
      <c r="V38" s="35">
        <f>V39-V37</f>
        <v>109426</v>
      </c>
      <c r="W38" s="17">
        <v>16051.2</v>
      </c>
      <c r="X38" s="17">
        <f>X39-X37</f>
        <v>13771.599999999999</v>
      </c>
      <c r="Y38" s="17">
        <f>X38/V38%</f>
        <v>12.585308793157019</v>
      </c>
      <c r="Z38" s="25">
        <f>X38/W38%</f>
        <v>85.79794657097288</v>
      </c>
      <c r="AA38" s="35">
        <v>436160.2</v>
      </c>
      <c r="AB38" s="87">
        <f>AB39-AB37</f>
        <v>53301.799999999996</v>
      </c>
      <c r="AC38" s="87">
        <v>74206.2</v>
      </c>
      <c r="AD38" s="17">
        <f>AC38/AA38%</f>
        <v>17.013519344497734</v>
      </c>
      <c r="AE38" s="25">
        <f>AC38/AB38%</f>
        <v>139.21893819720913</v>
      </c>
      <c r="AF38" s="17">
        <f>AF39-AF37</f>
        <v>545586.2000000001</v>
      </c>
      <c r="AG38" s="17">
        <f>AG39-AG37</f>
        <v>69353</v>
      </c>
      <c r="AH38" s="17">
        <f>AH39-AH37</f>
        <v>87977.79999999999</v>
      </c>
      <c r="AI38" s="17">
        <f>AH38/AF38%</f>
        <v>16.125371206236515</v>
      </c>
      <c r="AJ38" s="25">
        <f>AH38/AG38%</f>
        <v>126.85507476244717</v>
      </c>
    </row>
    <row r="39" spans="1:36" ht="27" customHeight="1" thickBot="1">
      <c r="A39" s="63" t="s">
        <v>0</v>
      </c>
      <c r="B39" s="19">
        <v>690</v>
      </c>
      <c r="C39" s="88">
        <v>454.3</v>
      </c>
      <c r="D39" s="13">
        <v>144.5</v>
      </c>
      <c r="E39" s="13">
        <f t="shared" si="17"/>
        <v>20.942028985507246</v>
      </c>
      <c r="F39" s="28">
        <f t="shared" si="18"/>
        <v>31.807175874972483</v>
      </c>
      <c r="G39" s="19">
        <v>100</v>
      </c>
      <c r="H39" s="88">
        <v>119.2</v>
      </c>
      <c r="I39" s="49">
        <v>62.9</v>
      </c>
      <c r="J39" s="13">
        <f>I39/G39%</f>
        <v>62.9</v>
      </c>
      <c r="K39" s="28">
        <f>I39/H39%</f>
        <v>52.76845637583893</v>
      </c>
      <c r="L39" s="19">
        <v>198</v>
      </c>
      <c r="M39" s="91">
        <v>145.5</v>
      </c>
      <c r="N39" s="59">
        <v>138.7</v>
      </c>
      <c r="O39" s="13">
        <f>N39/L39%</f>
        <v>70.05050505050505</v>
      </c>
      <c r="P39" s="28">
        <f>N39/M39%</f>
        <v>95.32646048109964</v>
      </c>
      <c r="Q39" s="91">
        <v>290</v>
      </c>
      <c r="R39" s="91">
        <v>1.5</v>
      </c>
      <c r="S39" s="91">
        <v>56.3</v>
      </c>
      <c r="T39" s="88">
        <f>S39/Q39%</f>
        <v>19.413793103448274</v>
      </c>
      <c r="U39" s="99">
        <f>S39/R39%</f>
        <v>3753.3333333333335</v>
      </c>
      <c r="V39" s="10">
        <v>120630</v>
      </c>
      <c r="W39" s="95">
        <v>16778.7</v>
      </c>
      <c r="X39" s="95">
        <v>15183.8</v>
      </c>
      <c r="Y39" s="13">
        <f>X39/V39%</f>
        <v>12.58708447318246</v>
      </c>
      <c r="Z39" s="13">
        <f>X39/W39%</f>
        <v>90.49449599790209</v>
      </c>
      <c r="AA39" s="13">
        <f>AA37+AA38</f>
        <v>466987.4</v>
      </c>
      <c r="AB39" s="88">
        <v>57075.6</v>
      </c>
      <c r="AC39" s="88">
        <f>AC37+AC38</f>
        <v>78795.09999999999</v>
      </c>
      <c r="AD39" s="13">
        <f>AC39/AA39%</f>
        <v>16.873067667350337</v>
      </c>
      <c r="AE39" s="13">
        <f>AC39/AB39%</f>
        <v>138.05391445731624</v>
      </c>
      <c r="AF39" s="11">
        <f>V39+AA39</f>
        <v>587617.4</v>
      </c>
      <c r="AG39" s="13">
        <f>W39+AB39</f>
        <v>73854.3</v>
      </c>
      <c r="AH39" s="13">
        <f>X39+AC39</f>
        <v>93978.9</v>
      </c>
      <c r="AI39" s="13">
        <f>AH39/AF39%</f>
        <v>15.993212590369176</v>
      </c>
      <c r="AJ39" s="13">
        <f>AH39/AG39%</f>
        <v>127.24905658844507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" bottom="0" header="0.31496062992125984" footer="0.31496062992125984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A1">
      <selection activeCell="Y38" sqref="Y38"/>
    </sheetView>
  </sheetViews>
  <sheetFormatPr defaultColWidth="9.125" defaultRowHeight="12.75"/>
  <cols>
    <col min="1" max="1" width="21.12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7.50390625" style="23" customWidth="1"/>
    <col min="10" max="10" width="6.875" style="23" customWidth="1"/>
    <col min="11" max="11" width="8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7.625" style="23" customWidth="1"/>
    <col min="18" max="18" width="6.625" style="23" customWidth="1"/>
    <col min="19" max="19" width="5.87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9.375" style="23" customWidth="1"/>
    <col min="24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10.00390625" style="23" customWidth="1"/>
    <col min="30" max="30" width="6.50390625" style="23" customWidth="1"/>
    <col min="31" max="31" width="7.625" style="23" customWidth="1"/>
    <col min="32" max="33" width="10.125" style="23" customWidth="1"/>
    <col min="34" max="34" width="10.5039062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37.5" customHeight="1">
      <c r="G2" s="160" t="s">
        <v>90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91</v>
      </c>
      <c r="D6" s="131" t="s">
        <v>92</v>
      </c>
      <c r="E6" s="153" t="s">
        <v>16</v>
      </c>
      <c r="F6" s="140" t="s">
        <v>93</v>
      </c>
      <c r="G6" s="126" t="str">
        <f>B6</f>
        <v>Уточненный план на 2020год</v>
      </c>
      <c r="H6" s="131" t="str">
        <f>C6</f>
        <v>Исполнено на 01.04.  2019</v>
      </c>
      <c r="I6" s="131" t="str">
        <f>D6</f>
        <v>Исполнено на 1.04.  2020</v>
      </c>
      <c r="J6" s="153" t="str">
        <f>E6</f>
        <v>%% к годовому плану</v>
      </c>
      <c r="K6" s="140" t="str">
        <f>F6</f>
        <v>% исп. по сравнению с 1.04.19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01.04.  2019</v>
      </c>
      <c r="N6" s="131" t="str">
        <f t="shared" si="0"/>
        <v>Исполнено на 1.04.  2020</v>
      </c>
      <c r="O6" s="153" t="str">
        <f t="shared" si="0"/>
        <v>%% к годовому плану</v>
      </c>
      <c r="P6" s="140" t="str">
        <f t="shared" si="0"/>
        <v>% исп. по сравнению с 1.04.19</v>
      </c>
      <c r="Q6" s="129" t="str">
        <f t="shared" si="0"/>
        <v>Уточненный план на 2020год</v>
      </c>
      <c r="R6" s="131" t="str">
        <f t="shared" si="0"/>
        <v>Исполнено на 01.04.  2019</v>
      </c>
      <c r="S6" s="131" t="str">
        <f t="shared" si="0"/>
        <v>Исполнено на 1.04.  2020</v>
      </c>
      <c r="T6" s="153" t="str">
        <f t="shared" si="0"/>
        <v>%% к годовому плану</v>
      </c>
      <c r="U6" s="140" t="str">
        <f t="shared" si="0"/>
        <v>% исп. по сравнению с 1.04.19</v>
      </c>
      <c r="V6" s="126" t="str">
        <f>G6</f>
        <v>Уточненный план на 2020год</v>
      </c>
      <c r="W6" s="131" t="str">
        <f>H6</f>
        <v>Исполнено на 01.04.  2019</v>
      </c>
      <c r="X6" s="131" t="str">
        <f>I6</f>
        <v>Исполнено на 1.04.  2020</v>
      </c>
      <c r="Y6" s="153" t="str">
        <f>J6</f>
        <v>%% к годовому плану</v>
      </c>
      <c r="Z6" s="140" t="str">
        <f>K6</f>
        <v>% исп. по сравнению с 1.04.19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01.04.  2019</v>
      </c>
      <c r="AC6" s="131" t="str">
        <f t="shared" si="1"/>
        <v>Исполнено на 1.04.  2020</v>
      </c>
      <c r="AD6" s="153" t="str">
        <f t="shared" si="1"/>
        <v>%% к годовому плану</v>
      </c>
      <c r="AE6" s="140" t="str">
        <f t="shared" si="1"/>
        <v>% исп. по сравнению с 1.04.19</v>
      </c>
      <c r="AF6" s="129" t="str">
        <f t="shared" si="1"/>
        <v>Уточненный план на 2020год</v>
      </c>
      <c r="AG6" s="131" t="str">
        <f t="shared" si="1"/>
        <v>Исполнено на 01.04.  2019</v>
      </c>
      <c r="AH6" s="131" t="str">
        <f t="shared" si="1"/>
        <v>Исполнено на 1.04.  2020</v>
      </c>
      <c r="AI6" s="131" t="str">
        <f t="shared" si="1"/>
        <v>%% к годовому плану</v>
      </c>
      <c r="AJ6" s="159" t="str">
        <f t="shared" si="1"/>
        <v>% исп. по сравнению с 1.04.19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4.3</v>
      </c>
      <c r="D9" s="89">
        <v>4.9</v>
      </c>
      <c r="E9" s="12">
        <f aca="true" t="shared" si="2" ref="E9:E18">D9/B9%</f>
        <v>22.272727272727273</v>
      </c>
      <c r="F9" s="24">
        <f aca="true" t="shared" si="3" ref="F9:F18">D9/C9%</f>
        <v>113.95348837209303</v>
      </c>
      <c r="G9" s="52">
        <v>22</v>
      </c>
      <c r="H9" s="87">
        <v>-0.3</v>
      </c>
      <c r="I9" s="87">
        <v>0.4</v>
      </c>
      <c r="J9" s="17">
        <f aca="true" t="shared" si="4" ref="J9:J18">I9/G9%</f>
        <v>1.8181818181818183</v>
      </c>
      <c r="K9" s="25">
        <f aca="true" t="shared" si="5" ref="K9:K18">I9/H9%</f>
        <v>-133.33333333333334</v>
      </c>
      <c r="L9" s="5">
        <v>150</v>
      </c>
      <c r="M9" s="89">
        <v>4.1</v>
      </c>
      <c r="N9" s="89">
        <v>37.1</v>
      </c>
      <c r="O9" s="12">
        <f aca="true" t="shared" si="6" ref="O9:O18">N9/L9%</f>
        <v>24.733333333333334</v>
      </c>
      <c r="P9" s="24">
        <f aca="true" t="shared" si="7" ref="P9:P18">N9/M9%</f>
        <v>904.8780487804879</v>
      </c>
      <c r="Q9" s="5">
        <v>280</v>
      </c>
      <c r="R9" s="89">
        <v>15.7</v>
      </c>
      <c r="S9" s="89">
        <v>16.6</v>
      </c>
      <c r="T9" s="12">
        <f aca="true" t="shared" si="8" ref="T9:T18">S9/Q9%</f>
        <v>5.92857142857143</v>
      </c>
      <c r="U9" s="24">
        <f aca="true" t="shared" si="9" ref="U9:U18">S9/R9%</f>
        <v>105.73248407643312</v>
      </c>
      <c r="V9" s="6">
        <v>1</v>
      </c>
      <c r="W9" s="89"/>
      <c r="X9" s="89"/>
      <c r="Y9" s="17">
        <f aca="true" t="shared" si="10" ref="Y9:Y18">X9/V9%</f>
        <v>0</v>
      </c>
      <c r="Z9" s="25" t="e">
        <f aca="true" t="shared" si="11" ref="Z9:Z18">X9/W9%</f>
        <v>#DIV/0!</v>
      </c>
      <c r="AA9" s="6">
        <v>6</v>
      </c>
      <c r="AB9" s="87">
        <v>0.3</v>
      </c>
      <c r="AC9" s="87"/>
      <c r="AD9" s="17">
        <f aca="true" t="shared" si="12" ref="AD9:AD18">AC9/AA9%</f>
        <v>0</v>
      </c>
      <c r="AE9" s="34">
        <f aca="true" t="shared" si="13" ref="AE9:AE18">AC9/AB9%</f>
        <v>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5.3</v>
      </c>
      <c r="D10" s="88">
        <v>7.8</v>
      </c>
      <c r="E10" s="13">
        <f t="shared" si="2"/>
        <v>22.28571428571429</v>
      </c>
      <c r="F10" s="24">
        <f t="shared" si="3"/>
        <v>147.16981132075472</v>
      </c>
      <c r="G10" s="49">
        <v>82</v>
      </c>
      <c r="H10" s="88">
        <v>3.6</v>
      </c>
      <c r="I10" s="88">
        <v>1.7</v>
      </c>
      <c r="J10" s="17">
        <f t="shared" si="4"/>
        <v>2.073170731707317</v>
      </c>
      <c r="K10" s="28">
        <f t="shared" si="5"/>
        <v>47.222222222222214</v>
      </c>
      <c r="L10" s="1">
        <v>140</v>
      </c>
      <c r="M10" s="88">
        <v>2.9</v>
      </c>
      <c r="N10" s="88">
        <v>56.7</v>
      </c>
      <c r="O10" s="13">
        <f t="shared" si="6"/>
        <v>40.50000000000001</v>
      </c>
      <c r="P10" s="27">
        <f t="shared" si="7"/>
        <v>1955.1724137931037</v>
      </c>
      <c r="Q10" s="1">
        <v>450</v>
      </c>
      <c r="R10" s="88">
        <v>30.7</v>
      </c>
      <c r="S10" s="88">
        <v>53.8</v>
      </c>
      <c r="T10" s="13">
        <f t="shared" si="8"/>
        <v>11.955555555555556</v>
      </c>
      <c r="U10" s="27">
        <f t="shared" si="9"/>
        <v>175.2442996742671</v>
      </c>
      <c r="V10" s="3">
        <v>1</v>
      </c>
      <c r="W10" s="88"/>
      <c r="X10" s="88">
        <v>1.4</v>
      </c>
      <c r="Y10" s="13">
        <f t="shared" si="10"/>
        <v>140</v>
      </c>
      <c r="Z10" s="28" t="e">
        <f t="shared" si="11"/>
        <v>#DIV/0!</v>
      </c>
      <c r="AA10" s="3">
        <v>6</v>
      </c>
      <c r="AB10" s="88">
        <v>0.7</v>
      </c>
      <c r="AC10" s="88">
        <v>8.2</v>
      </c>
      <c r="AD10" s="13">
        <f t="shared" si="12"/>
        <v>136.66666666666666</v>
      </c>
      <c r="AE10" s="27">
        <f t="shared" si="13"/>
        <v>1171.4285714285716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274.4</v>
      </c>
      <c r="D11" s="89">
        <v>311.8</v>
      </c>
      <c r="E11" s="12">
        <f t="shared" si="2"/>
        <v>22.594202898550723</v>
      </c>
      <c r="F11" s="24">
        <f t="shared" si="3"/>
        <v>113.62973760932945</v>
      </c>
      <c r="G11" s="51">
        <v>800</v>
      </c>
      <c r="H11" s="89">
        <v>47.6</v>
      </c>
      <c r="I11" s="89">
        <v>74.5</v>
      </c>
      <c r="J11" s="12">
        <f t="shared" si="4"/>
        <v>9.3125</v>
      </c>
      <c r="K11" s="30">
        <f t="shared" si="5"/>
        <v>156.5126050420168</v>
      </c>
      <c r="L11" s="2">
        <v>1974</v>
      </c>
      <c r="M11" s="89">
        <v>56.4</v>
      </c>
      <c r="N11" s="89">
        <v>385.4</v>
      </c>
      <c r="O11" s="12">
        <f t="shared" si="6"/>
        <v>19.523809523809526</v>
      </c>
      <c r="P11" s="24">
        <f t="shared" si="7"/>
        <v>683.3333333333334</v>
      </c>
      <c r="Q11" s="2">
        <v>1840</v>
      </c>
      <c r="R11" s="89">
        <v>88.2</v>
      </c>
      <c r="S11" s="89">
        <v>124.2</v>
      </c>
      <c r="T11" s="12">
        <f t="shared" si="8"/>
        <v>6.750000000000001</v>
      </c>
      <c r="U11" s="24">
        <f t="shared" si="9"/>
        <v>140.81632653061226</v>
      </c>
      <c r="V11" s="4">
        <v>20</v>
      </c>
      <c r="W11" s="89"/>
      <c r="X11" s="89">
        <v>1.2</v>
      </c>
      <c r="Y11" s="12">
        <f t="shared" si="10"/>
        <v>5.999999999999999</v>
      </c>
      <c r="Z11" s="30" t="e">
        <f t="shared" si="11"/>
        <v>#DIV/0!</v>
      </c>
      <c r="AA11" s="4">
        <v>13</v>
      </c>
      <c r="AB11" s="89">
        <v>1.7</v>
      </c>
      <c r="AC11" s="89">
        <v>1.6</v>
      </c>
      <c r="AD11" s="12">
        <f t="shared" si="12"/>
        <v>12.307692307692308</v>
      </c>
      <c r="AE11" s="24">
        <f t="shared" si="13"/>
        <v>94.11764705882352</v>
      </c>
      <c r="AF11" s="3"/>
      <c r="AG11" s="101"/>
      <c r="AH11" s="101"/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3.1</v>
      </c>
      <c r="D12" s="88">
        <v>1.8</v>
      </c>
      <c r="E12" s="13">
        <f t="shared" si="2"/>
        <v>18</v>
      </c>
      <c r="F12" s="28">
        <f t="shared" si="3"/>
        <v>58.06451612903226</v>
      </c>
      <c r="G12" s="49">
        <v>36</v>
      </c>
      <c r="H12" s="88">
        <v>-1.1</v>
      </c>
      <c r="I12" s="88">
        <v>9</v>
      </c>
      <c r="J12" s="13">
        <f t="shared" si="4"/>
        <v>25</v>
      </c>
      <c r="K12" s="28">
        <f t="shared" si="5"/>
        <v>-818.1818181818181</v>
      </c>
      <c r="L12" s="16">
        <v>106</v>
      </c>
      <c r="M12" s="88">
        <v>2.4</v>
      </c>
      <c r="N12" s="88">
        <v>32.6</v>
      </c>
      <c r="O12" s="13">
        <f t="shared" si="6"/>
        <v>30.754716981132074</v>
      </c>
      <c r="P12" s="28">
        <f t="shared" si="7"/>
        <v>1358.3333333333333</v>
      </c>
      <c r="Q12" s="16">
        <v>240</v>
      </c>
      <c r="R12" s="88">
        <v>15.9</v>
      </c>
      <c r="S12" s="88">
        <v>15.5</v>
      </c>
      <c r="T12" s="13">
        <f t="shared" si="8"/>
        <v>6.458333333333334</v>
      </c>
      <c r="U12" s="28">
        <f t="shared" si="9"/>
        <v>97.48427672955975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1.4</v>
      </c>
      <c r="AC12" s="88">
        <v>0.3</v>
      </c>
      <c r="AD12" s="13">
        <f t="shared" si="12"/>
        <v>5.999999999999999</v>
      </c>
      <c r="AE12" s="27">
        <f t="shared" si="13"/>
        <v>21.42857142857143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7.4</v>
      </c>
      <c r="D13" s="88">
        <v>8.5</v>
      </c>
      <c r="E13" s="13">
        <f t="shared" si="2"/>
        <v>20.238095238095237</v>
      </c>
      <c r="F13" s="28">
        <f t="shared" si="3"/>
        <v>114.86486486486486</v>
      </c>
      <c r="G13" s="49">
        <v>70</v>
      </c>
      <c r="H13" s="88">
        <v>1.3</v>
      </c>
      <c r="I13" s="88">
        <v>0.8</v>
      </c>
      <c r="J13" s="13">
        <f t="shared" si="4"/>
        <v>1.142857142857143</v>
      </c>
      <c r="K13" s="28">
        <f t="shared" si="5"/>
        <v>61.53846153846153</v>
      </c>
      <c r="L13" s="16">
        <v>280</v>
      </c>
      <c r="M13" s="88">
        <v>6.8</v>
      </c>
      <c r="N13" s="88">
        <v>120.1</v>
      </c>
      <c r="O13" s="13">
        <f t="shared" si="6"/>
        <v>42.892857142857146</v>
      </c>
      <c r="P13" s="28">
        <f t="shared" si="7"/>
        <v>1766.1764705882351</v>
      </c>
      <c r="Q13" s="16">
        <v>330</v>
      </c>
      <c r="R13" s="88">
        <v>17.6</v>
      </c>
      <c r="S13" s="88">
        <v>21.6</v>
      </c>
      <c r="T13" s="13">
        <f t="shared" si="8"/>
        <v>6.545454545454546</v>
      </c>
      <c r="U13" s="28">
        <f t="shared" si="9"/>
        <v>122.72727272727272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15.3</v>
      </c>
      <c r="AC13" s="88">
        <v>0.9</v>
      </c>
      <c r="AD13" s="13">
        <f t="shared" si="12"/>
        <v>18</v>
      </c>
      <c r="AE13" s="27">
        <f t="shared" si="13"/>
        <v>5.882352941176471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11.2</v>
      </c>
      <c r="D14" s="88">
        <v>14.9</v>
      </c>
      <c r="E14" s="13">
        <f t="shared" si="2"/>
        <v>33.111111111111114</v>
      </c>
      <c r="F14" s="28">
        <f t="shared" si="3"/>
        <v>133.0357142857143</v>
      </c>
      <c r="G14" s="49">
        <v>40</v>
      </c>
      <c r="H14" s="88">
        <v>1.7</v>
      </c>
      <c r="I14" s="88">
        <v>6</v>
      </c>
      <c r="J14" s="13">
        <f t="shared" si="4"/>
        <v>15</v>
      </c>
      <c r="K14" s="28">
        <f t="shared" si="5"/>
        <v>352.94117647058823</v>
      </c>
      <c r="L14" s="16">
        <v>170</v>
      </c>
      <c r="M14" s="88">
        <v>3.5</v>
      </c>
      <c r="N14" s="88">
        <v>89.9</v>
      </c>
      <c r="O14" s="13">
        <f t="shared" si="6"/>
        <v>52.88235294117648</v>
      </c>
      <c r="P14" s="28">
        <f t="shared" si="7"/>
        <v>2568.5714285714284</v>
      </c>
      <c r="Q14" s="16">
        <v>330</v>
      </c>
      <c r="R14" s="88">
        <v>9.2</v>
      </c>
      <c r="S14" s="88">
        <v>21.5</v>
      </c>
      <c r="T14" s="13">
        <f t="shared" si="8"/>
        <v>6.515151515151516</v>
      </c>
      <c r="U14" s="28">
        <f t="shared" si="9"/>
        <v>233.69565217391306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-1.1</v>
      </c>
      <c r="AC14" s="88"/>
      <c r="AD14" s="13">
        <f t="shared" si="12"/>
        <v>0</v>
      </c>
      <c r="AE14" s="27">
        <f t="shared" si="13"/>
        <v>0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0.8</v>
      </c>
      <c r="D15" s="88">
        <v>1.5</v>
      </c>
      <c r="E15" s="13">
        <f t="shared" si="2"/>
        <v>25</v>
      </c>
      <c r="F15" s="28">
        <f t="shared" si="3"/>
        <v>187.5</v>
      </c>
      <c r="G15" s="49">
        <v>50</v>
      </c>
      <c r="H15" s="88">
        <v>1.7</v>
      </c>
      <c r="I15" s="88">
        <v>3.6</v>
      </c>
      <c r="J15" s="13">
        <f t="shared" si="4"/>
        <v>7.2</v>
      </c>
      <c r="K15" s="28">
        <f t="shared" si="5"/>
        <v>211.76470588235293</v>
      </c>
      <c r="L15" s="16">
        <v>220</v>
      </c>
      <c r="M15" s="88">
        <v>5</v>
      </c>
      <c r="N15" s="88">
        <v>73.2</v>
      </c>
      <c r="O15" s="13">
        <f t="shared" si="6"/>
        <v>33.27272727272727</v>
      </c>
      <c r="P15" s="28">
        <f t="shared" si="7"/>
        <v>1464</v>
      </c>
      <c r="Q15" s="16">
        <v>260</v>
      </c>
      <c r="R15" s="88">
        <v>7.1</v>
      </c>
      <c r="S15" s="88">
        <v>24.7</v>
      </c>
      <c r="T15" s="13">
        <f t="shared" si="8"/>
        <v>9.5</v>
      </c>
      <c r="U15" s="28">
        <f t="shared" si="9"/>
        <v>347.887323943662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/>
      <c r="AC15" s="88">
        <v>0.2</v>
      </c>
      <c r="AD15" s="13">
        <f t="shared" si="12"/>
        <v>10</v>
      </c>
      <c r="AE15" s="27" t="e">
        <f t="shared" si="13"/>
        <v>#DIV/0!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5</v>
      </c>
      <c r="D16" s="88">
        <v>5.4</v>
      </c>
      <c r="E16" s="13">
        <f t="shared" si="2"/>
        <v>21.6</v>
      </c>
      <c r="F16" s="28">
        <f t="shared" si="3"/>
        <v>108</v>
      </c>
      <c r="G16" s="49">
        <v>38</v>
      </c>
      <c r="H16" s="88">
        <v>4.3</v>
      </c>
      <c r="I16" s="88">
        <v>6.6</v>
      </c>
      <c r="J16" s="17">
        <f t="shared" si="4"/>
        <v>17.36842105263158</v>
      </c>
      <c r="K16" s="28">
        <f t="shared" si="5"/>
        <v>153.48837209302326</v>
      </c>
      <c r="L16" s="16">
        <v>170</v>
      </c>
      <c r="M16" s="88">
        <v>3.4</v>
      </c>
      <c r="N16" s="88">
        <v>34.8</v>
      </c>
      <c r="O16" s="13">
        <f t="shared" si="6"/>
        <v>20.470588235294116</v>
      </c>
      <c r="P16" s="28">
        <f t="shared" si="7"/>
        <v>1023.5294117647057</v>
      </c>
      <c r="Q16" s="16">
        <v>300</v>
      </c>
      <c r="R16" s="88">
        <v>13.6</v>
      </c>
      <c r="S16" s="88">
        <v>25.2</v>
      </c>
      <c r="T16" s="13">
        <f t="shared" si="8"/>
        <v>8.4</v>
      </c>
      <c r="U16" s="28">
        <f t="shared" si="9"/>
        <v>185.2941176470588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0.1</v>
      </c>
      <c r="AC16" s="88">
        <v>0.1</v>
      </c>
      <c r="AD16" s="13">
        <f t="shared" si="12"/>
        <v>2.5</v>
      </c>
      <c r="AE16" s="27">
        <f t="shared" si="13"/>
        <v>100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7.1</v>
      </c>
      <c r="D17" s="88">
        <v>8</v>
      </c>
      <c r="E17" s="13">
        <f t="shared" si="2"/>
        <v>22.857142857142858</v>
      </c>
      <c r="F17" s="28">
        <f t="shared" si="3"/>
        <v>112.67605633802818</v>
      </c>
      <c r="G17" s="49">
        <v>80</v>
      </c>
      <c r="H17" s="88">
        <v>2.3</v>
      </c>
      <c r="I17" s="88">
        <v>1.6</v>
      </c>
      <c r="J17" s="13">
        <f t="shared" si="4"/>
        <v>2</v>
      </c>
      <c r="K17" s="28">
        <f t="shared" si="5"/>
        <v>69.56521739130436</v>
      </c>
      <c r="L17" s="16">
        <v>160</v>
      </c>
      <c r="M17" s="88">
        <v>5.9</v>
      </c>
      <c r="N17" s="88">
        <v>63.9</v>
      </c>
      <c r="O17" s="13">
        <f t="shared" si="6"/>
        <v>39.9375</v>
      </c>
      <c r="P17" s="28">
        <f t="shared" si="7"/>
        <v>1083.050847457627</v>
      </c>
      <c r="Q17" s="16">
        <v>320</v>
      </c>
      <c r="R17" s="88">
        <v>21.2</v>
      </c>
      <c r="S17" s="88">
        <v>33.2</v>
      </c>
      <c r="T17" s="13">
        <f t="shared" si="8"/>
        <v>10.375</v>
      </c>
      <c r="U17" s="28">
        <f t="shared" si="9"/>
        <v>156.60377358490567</v>
      </c>
      <c r="V17" s="16">
        <v>8</v>
      </c>
      <c r="W17" s="88"/>
      <c r="X17" s="88"/>
      <c r="Y17" s="13">
        <f t="shared" si="10"/>
        <v>0</v>
      </c>
      <c r="Z17" s="28" t="e">
        <f t="shared" si="11"/>
        <v>#DIV/0!</v>
      </c>
      <c r="AA17" s="16">
        <v>4</v>
      </c>
      <c r="AB17" s="88">
        <v>0.5</v>
      </c>
      <c r="AC17" s="88">
        <v>0.9</v>
      </c>
      <c r="AD17" s="13">
        <f t="shared" si="12"/>
        <v>22.5</v>
      </c>
      <c r="AE17" s="27">
        <f t="shared" si="13"/>
        <v>180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318.6</v>
      </c>
      <c r="D18" s="88">
        <f>SUM(D9:D17)</f>
        <v>364.59999999999997</v>
      </c>
      <c r="E18" s="13">
        <f t="shared" si="2"/>
        <v>22.787499999999998</v>
      </c>
      <c r="F18" s="28">
        <f t="shared" si="3"/>
        <v>114.43816698053983</v>
      </c>
      <c r="G18" s="39">
        <f>SUM(G9:G17)</f>
        <v>1218</v>
      </c>
      <c r="H18" s="90">
        <f>SUM(H9:H17)</f>
        <v>61.099999999999994</v>
      </c>
      <c r="I18" s="90">
        <f>SUM(I9:I17)</f>
        <v>104.19999999999997</v>
      </c>
      <c r="J18" s="13">
        <f t="shared" si="4"/>
        <v>8.555008210180622</v>
      </c>
      <c r="K18" s="28">
        <f t="shared" si="5"/>
        <v>170.54009819967263</v>
      </c>
      <c r="L18" s="22">
        <f>SUM(L9:L17)</f>
        <v>3370</v>
      </c>
      <c r="M18" s="88">
        <f>SUM(M9:M17)</f>
        <v>90.4</v>
      </c>
      <c r="N18" s="88">
        <f>SUM(N9:N17)</f>
        <v>893.6999999999999</v>
      </c>
      <c r="O18" s="13">
        <f t="shared" si="6"/>
        <v>26.51928783382789</v>
      </c>
      <c r="P18" s="28">
        <f t="shared" si="7"/>
        <v>988.6061946902654</v>
      </c>
      <c r="Q18" s="22">
        <f>SUM(Q9:Q17)</f>
        <v>4350</v>
      </c>
      <c r="R18" s="88">
        <f>SUM(R9:R17)</f>
        <v>219.19999999999996</v>
      </c>
      <c r="S18" s="88">
        <f>SUM(S9:S17)</f>
        <v>336.3</v>
      </c>
      <c r="T18" s="13">
        <f t="shared" si="8"/>
        <v>7.731034482758621</v>
      </c>
      <c r="U18" s="28">
        <f t="shared" si="9"/>
        <v>153.42153284671537</v>
      </c>
      <c r="V18" s="22">
        <f>SUM(V9:V17)</f>
        <v>30</v>
      </c>
      <c r="W18" s="88"/>
      <c r="X18" s="88">
        <f>SUM(X9:X17)</f>
        <v>2.5999999999999996</v>
      </c>
      <c r="Y18" s="13">
        <f t="shared" si="10"/>
        <v>8.666666666666666</v>
      </c>
      <c r="Z18" s="28" t="e">
        <f t="shared" si="11"/>
        <v>#DIV/0!</v>
      </c>
      <c r="AA18" s="22">
        <f>SUM(AA9:AA17)</f>
        <v>50</v>
      </c>
      <c r="AB18" s="88">
        <f>SUM(AB9:AB17)</f>
        <v>18.9</v>
      </c>
      <c r="AC18" s="88">
        <f>SUM(AC9:AC17)</f>
        <v>12.2</v>
      </c>
      <c r="AD18" s="13">
        <f t="shared" si="12"/>
        <v>24.4</v>
      </c>
      <c r="AE18" s="27">
        <f t="shared" si="13"/>
        <v>64.55026455026456</v>
      </c>
      <c r="AF18" s="9">
        <f>SUM(AF9:AF17)</f>
        <v>0</v>
      </c>
      <c r="AG18" s="101">
        <f>SUM(AG9:AG17)</f>
        <v>0</v>
      </c>
      <c r="AH18" s="101">
        <f>SUM(AH9:AH17)</f>
        <v>0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15701.1</v>
      </c>
      <c r="D19" s="91">
        <f>D20-D18</f>
        <v>17944.800000000003</v>
      </c>
      <c r="E19" s="13">
        <f>D19/B19%</f>
        <v>22.126757090012333</v>
      </c>
      <c r="F19" s="28">
        <f>D19/C19%</f>
        <v>114.29008158664045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1509.9</v>
      </c>
      <c r="X19" s="91">
        <f>X20-X18</f>
        <v>1036.1000000000001</v>
      </c>
      <c r="Y19" s="13">
        <f>X19/V19%</f>
        <v>37.00357142857143</v>
      </c>
      <c r="Z19" s="28">
        <f>X19/W19%</f>
        <v>68.62043843963177</v>
      </c>
      <c r="AA19" s="19">
        <f>AA20-AA18</f>
        <v>110</v>
      </c>
      <c r="AB19" s="88">
        <f>AB20-AB18</f>
        <v>43.7</v>
      </c>
      <c r="AC19" s="88">
        <f>AC20-AC18</f>
        <v>28.500000000000004</v>
      </c>
      <c r="AD19" s="13">
        <f>AC19/AA19%</f>
        <v>25.90909090909091</v>
      </c>
      <c r="AE19" s="28">
        <f>AC19/AB19%</f>
        <v>65.21739130434783</v>
      </c>
      <c r="AF19" s="19">
        <f>AF20-AF18</f>
        <v>1800</v>
      </c>
      <c r="AG19" s="88">
        <f>AG20-AG18</f>
        <v>328.1</v>
      </c>
      <c r="AH19" s="88">
        <f>AH20-AH18</f>
        <v>451.7</v>
      </c>
      <c r="AI19" s="13">
        <f>AH19/AF19%</f>
        <v>25.094444444444445</v>
      </c>
      <c r="AJ19" s="28">
        <f>AH19/AG19%</f>
        <v>137.67144163364827</v>
      </c>
    </row>
    <row r="20" spans="1:36" ht="44.25" customHeight="1" thickBot="1">
      <c r="A20" s="63" t="s">
        <v>0</v>
      </c>
      <c r="B20" s="19">
        <v>82700</v>
      </c>
      <c r="C20" s="92">
        <v>16019.7</v>
      </c>
      <c r="D20" s="92">
        <v>18309.4</v>
      </c>
      <c r="E20" s="13">
        <f>D20/B20%</f>
        <v>22.139540507859735</v>
      </c>
      <c r="F20" s="28">
        <f>D20/C20%</f>
        <v>114.29302671086226</v>
      </c>
      <c r="G20" s="13">
        <f>G18</f>
        <v>1218</v>
      </c>
      <c r="H20" s="88">
        <v>61.1</v>
      </c>
      <c r="I20" s="88">
        <f>I18</f>
        <v>104.19999999999997</v>
      </c>
      <c r="J20" s="13">
        <f>I20/G20%</f>
        <v>8.555008210180622</v>
      </c>
      <c r="K20" s="28">
        <f>I20/H20%</f>
        <v>170.54009819967263</v>
      </c>
      <c r="L20" s="19">
        <f>L18+L19</f>
        <v>3370</v>
      </c>
      <c r="M20" s="88">
        <f>M18</f>
        <v>90.4</v>
      </c>
      <c r="N20" s="88">
        <f>N18</f>
        <v>893.6999999999999</v>
      </c>
      <c r="O20" s="13">
        <f>N20/L20%</f>
        <v>26.51928783382789</v>
      </c>
      <c r="P20" s="28">
        <f>N20/M20%</f>
        <v>988.6061946902654</v>
      </c>
      <c r="Q20" s="19">
        <f>Q18+Q19</f>
        <v>4350</v>
      </c>
      <c r="R20" s="88">
        <v>219.2</v>
      </c>
      <c r="S20" s="88">
        <f>S18</f>
        <v>336.3</v>
      </c>
      <c r="T20" s="13">
        <f>S20/Q20%</f>
        <v>7.731034482758621</v>
      </c>
      <c r="U20" s="28">
        <f>S20/R20%</f>
        <v>153.42153284671537</v>
      </c>
      <c r="V20" s="19">
        <v>2830</v>
      </c>
      <c r="W20" s="91">
        <v>1509.9</v>
      </c>
      <c r="X20" s="91">
        <v>1038.7</v>
      </c>
      <c r="Y20" s="13">
        <f>X20/V20%</f>
        <v>36.70318021201413</v>
      </c>
      <c r="Z20" s="28">
        <f>X20/W20%</f>
        <v>68.7926352738592</v>
      </c>
      <c r="AA20" s="19">
        <v>160</v>
      </c>
      <c r="AB20" s="92">
        <v>62.6</v>
      </c>
      <c r="AC20" s="92">
        <v>40.7</v>
      </c>
      <c r="AD20" s="13">
        <f>AC20/AA20%</f>
        <v>25.4375</v>
      </c>
      <c r="AE20" s="27">
        <f>AC20/AB20%</f>
        <v>65.01597444089457</v>
      </c>
      <c r="AF20" s="11">
        <v>1800</v>
      </c>
      <c r="AG20" s="110">
        <v>328.1</v>
      </c>
      <c r="AH20" s="110">
        <v>451.7</v>
      </c>
      <c r="AI20" s="13">
        <f>AH20/AF20%</f>
        <v>25.094444444444445</v>
      </c>
      <c r="AJ20" s="28">
        <f>AH20/AG20%</f>
        <v>137.67144163364827</v>
      </c>
    </row>
    <row r="22" ht="15.75" thickBot="1"/>
    <row r="23" spans="1:36" ht="15" customHeight="1">
      <c r="A23" s="133" t="s">
        <v>12</v>
      </c>
      <c r="B23" s="141" t="s">
        <v>57</v>
      </c>
      <c r="C23" s="162"/>
      <c r="D23" s="162"/>
      <c r="E23" s="162"/>
      <c r="F23" s="162"/>
      <c r="G23" s="173" t="s">
        <v>23</v>
      </c>
      <c r="H23" s="174"/>
      <c r="I23" s="174"/>
      <c r="J23" s="174"/>
      <c r="K23" s="175"/>
      <c r="L23" s="141" t="s">
        <v>54</v>
      </c>
      <c r="M23" s="142"/>
      <c r="N23" s="142"/>
      <c r="O23" s="142"/>
      <c r="P23" s="143"/>
      <c r="Q23" s="141" t="s">
        <v>11</v>
      </c>
      <c r="R23" s="162"/>
      <c r="S23" s="162"/>
      <c r="T23" s="162"/>
      <c r="U23" s="171"/>
      <c r="V23" s="141" t="s">
        <v>19</v>
      </c>
      <c r="W23" s="162"/>
      <c r="X23" s="162"/>
      <c r="Y23" s="162"/>
      <c r="Z23" s="171"/>
      <c r="AA23" s="141" t="s">
        <v>24</v>
      </c>
      <c r="AB23" s="162"/>
      <c r="AC23" s="162"/>
      <c r="AD23" s="162"/>
      <c r="AE23" s="162"/>
      <c r="AF23" s="179" t="s">
        <v>20</v>
      </c>
      <c r="AG23" s="180"/>
      <c r="AH23" s="180"/>
      <c r="AI23" s="180"/>
      <c r="AJ23" s="181"/>
    </row>
    <row r="24" spans="1:36" ht="55.5" customHeight="1">
      <c r="A24" s="134"/>
      <c r="B24" s="163"/>
      <c r="C24" s="164"/>
      <c r="D24" s="164"/>
      <c r="E24" s="164"/>
      <c r="F24" s="164"/>
      <c r="G24" s="176"/>
      <c r="H24" s="177"/>
      <c r="I24" s="177"/>
      <c r="J24" s="177"/>
      <c r="K24" s="178"/>
      <c r="L24" s="144"/>
      <c r="M24" s="145"/>
      <c r="N24" s="145"/>
      <c r="O24" s="145"/>
      <c r="P24" s="146"/>
      <c r="Q24" s="163"/>
      <c r="R24" s="164"/>
      <c r="S24" s="164"/>
      <c r="T24" s="164"/>
      <c r="U24" s="172"/>
      <c r="V24" s="163"/>
      <c r="W24" s="164"/>
      <c r="X24" s="164"/>
      <c r="Y24" s="164"/>
      <c r="Z24" s="172"/>
      <c r="AA24" s="163"/>
      <c r="AB24" s="164"/>
      <c r="AC24" s="164"/>
      <c r="AD24" s="164"/>
      <c r="AE24" s="164"/>
      <c r="AF24" s="182"/>
      <c r="AG24" s="183"/>
      <c r="AH24" s="183"/>
      <c r="AI24" s="183"/>
      <c r="AJ24" s="184"/>
    </row>
    <row r="25" spans="1:36" ht="15" customHeight="1">
      <c r="A25" s="134"/>
      <c r="B25" s="126" t="str">
        <f>B6</f>
        <v>Уточненный план на 2020год</v>
      </c>
      <c r="C25" s="131" t="str">
        <f>C6</f>
        <v>Исполнено на 01.04.  2019</v>
      </c>
      <c r="D25" s="131" t="str">
        <f>D6</f>
        <v>Исполнено на 1.04.  2020</v>
      </c>
      <c r="E25" s="153" t="str">
        <f>E6</f>
        <v>%% к годовому плану</v>
      </c>
      <c r="F25" s="140" t="str">
        <f>F6</f>
        <v>% исп. по сравнению с 1.04.19</v>
      </c>
      <c r="G25" s="129" t="str">
        <f>B6</f>
        <v>Уточненный план на 2020год</v>
      </c>
      <c r="H25" s="131" t="str">
        <f>C6</f>
        <v>Исполнено на 01.04.  2019</v>
      </c>
      <c r="I25" s="131" t="str">
        <f>D6</f>
        <v>Исполнено на 1.04.  2020</v>
      </c>
      <c r="J25" s="153" t="str">
        <f>E6</f>
        <v>%% к годовому плану</v>
      </c>
      <c r="K25" s="140" t="str">
        <f>F6</f>
        <v>% исп. по сравнению с 1.04.19</v>
      </c>
      <c r="L25" s="129" t="str">
        <f>B6</f>
        <v>Уточненный план на 2020год</v>
      </c>
      <c r="M25" s="131" t="str">
        <f>C6</f>
        <v>Исполнено на 01.04.  2019</v>
      </c>
      <c r="N25" s="131" t="str">
        <f>D6</f>
        <v>Исполнено на 1.04.  2020</v>
      </c>
      <c r="O25" s="153" t="str">
        <f>E6</f>
        <v>%% к годовому плану</v>
      </c>
      <c r="P25" s="140" t="str">
        <f>F6</f>
        <v>% исп. по сравнению с 1.04.19</v>
      </c>
      <c r="Q25" s="126" t="str">
        <f aca="true" t="shared" si="16" ref="Q25:Z25">B6</f>
        <v>Уточненный план на 2020год</v>
      </c>
      <c r="R25" s="131" t="str">
        <f t="shared" si="16"/>
        <v>Исполнено на 01.04.  2019</v>
      </c>
      <c r="S25" s="131" t="str">
        <f t="shared" si="16"/>
        <v>Исполнено на 1.04.  2020</v>
      </c>
      <c r="T25" s="153" t="str">
        <f t="shared" si="16"/>
        <v>%% к годовому плану</v>
      </c>
      <c r="U25" s="140" t="str">
        <f t="shared" si="16"/>
        <v>% исп. по сравнению с 1.04.19</v>
      </c>
      <c r="V25" s="126" t="str">
        <f t="shared" si="16"/>
        <v>Уточненный план на 2020год</v>
      </c>
      <c r="W25" s="131" t="str">
        <f t="shared" si="16"/>
        <v>Исполнено на 01.04.  2019</v>
      </c>
      <c r="X25" s="131" t="str">
        <f t="shared" si="16"/>
        <v>Исполнено на 1.04.  2020</v>
      </c>
      <c r="Y25" s="153" t="str">
        <f t="shared" si="16"/>
        <v>%% к годовому плану</v>
      </c>
      <c r="Z25" s="140" t="str">
        <f t="shared" si="16"/>
        <v>% исп. по сравнению с 1.04.19</v>
      </c>
      <c r="AA25" s="126" t="str">
        <f>G6</f>
        <v>Уточненный план на 2020год</v>
      </c>
      <c r="AB25" s="131" t="str">
        <f>H6</f>
        <v>Исполнено на 01.04.  2019</v>
      </c>
      <c r="AC25" s="131" t="str">
        <f>I6</f>
        <v>Исполнено на 1.04.  2020</v>
      </c>
      <c r="AD25" s="153" t="str">
        <f>J6</f>
        <v>%% к годовому плану</v>
      </c>
      <c r="AE25" s="140" t="str">
        <f>K6</f>
        <v>% исп. по сравнению с 1.04.19</v>
      </c>
      <c r="AF25" s="129" t="str">
        <f>G6</f>
        <v>Уточненный план на 2020год</v>
      </c>
      <c r="AG25" s="131" t="str">
        <f>H6</f>
        <v>Исполнено на 01.04.  2019</v>
      </c>
      <c r="AH25" s="131" t="str">
        <f>I6</f>
        <v>Исполнено на 1.04.  2020</v>
      </c>
      <c r="AI25" s="131" t="str">
        <f>J6</f>
        <v>%% к годовому плану</v>
      </c>
      <c r="AJ25" s="159" t="str">
        <f>K6</f>
        <v>% исп. по сравнению с 1.04.19</v>
      </c>
    </row>
    <row r="26" spans="1:36" ht="15" customHeight="1">
      <c r="A26" s="134"/>
      <c r="B26" s="127"/>
      <c r="C26" s="131"/>
      <c r="D26" s="131"/>
      <c r="E26" s="154"/>
      <c r="F26" s="140"/>
      <c r="G26" s="129"/>
      <c r="H26" s="131"/>
      <c r="I26" s="131"/>
      <c r="J26" s="154"/>
      <c r="K26" s="140"/>
      <c r="L26" s="129"/>
      <c r="M26" s="131"/>
      <c r="N26" s="131"/>
      <c r="O26" s="154"/>
      <c r="P26" s="140"/>
      <c r="Q26" s="127"/>
      <c r="R26" s="131"/>
      <c r="S26" s="131"/>
      <c r="T26" s="154"/>
      <c r="U26" s="140"/>
      <c r="V26" s="127"/>
      <c r="W26" s="131"/>
      <c r="X26" s="131"/>
      <c r="Y26" s="154"/>
      <c r="Z26" s="140"/>
      <c r="AA26" s="127"/>
      <c r="AB26" s="131"/>
      <c r="AC26" s="131"/>
      <c r="AD26" s="154"/>
      <c r="AE26" s="140"/>
      <c r="AF26" s="182"/>
      <c r="AG26" s="131"/>
      <c r="AH26" s="131"/>
      <c r="AI26" s="131"/>
      <c r="AJ26" s="159"/>
    </row>
    <row r="27" spans="1:36" ht="66.75" customHeight="1" thickBot="1">
      <c r="A27" s="135"/>
      <c r="B27" s="128"/>
      <c r="C27" s="132"/>
      <c r="D27" s="132"/>
      <c r="E27" s="155"/>
      <c r="F27" s="156"/>
      <c r="G27" s="126"/>
      <c r="H27" s="153"/>
      <c r="I27" s="153"/>
      <c r="J27" s="154"/>
      <c r="K27" s="157"/>
      <c r="L27" s="130"/>
      <c r="M27" s="132"/>
      <c r="N27" s="132"/>
      <c r="O27" s="155"/>
      <c r="P27" s="156"/>
      <c r="Q27" s="128"/>
      <c r="R27" s="132"/>
      <c r="S27" s="132"/>
      <c r="T27" s="155"/>
      <c r="U27" s="156"/>
      <c r="V27" s="127"/>
      <c r="W27" s="153"/>
      <c r="X27" s="153"/>
      <c r="Y27" s="155"/>
      <c r="Z27" s="156"/>
      <c r="AA27" s="128"/>
      <c r="AB27" s="132"/>
      <c r="AC27" s="132"/>
      <c r="AD27" s="155"/>
      <c r="AE27" s="156"/>
      <c r="AF27" s="182"/>
      <c r="AG27" s="131"/>
      <c r="AH27" s="131"/>
      <c r="AI27" s="131"/>
      <c r="AJ27" s="159"/>
    </row>
    <row r="28" spans="1:36" ht="29.25" customHeight="1" thickBot="1">
      <c r="A28" s="62" t="s">
        <v>1</v>
      </c>
      <c r="B28" s="16"/>
      <c r="C28" s="88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87"/>
      <c r="I28" s="52"/>
      <c r="J28" s="7" t="e">
        <f aca="true" t="shared" si="19" ref="J28:J38">I28/G28%</f>
        <v>#DIV/0!</v>
      </c>
      <c r="K28" s="40" t="e">
        <f aca="true" t="shared" si="20" ref="K28:K38">I28/H28%</f>
        <v>#DIV/0!</v>
      </c>
      <c r="L28" s="26">
        <v>5</v>
      </c>
      <c r="M28" s="89"/>
      <c r="N28" s="54"/>
      <c r="O28" s="12"/>
      <c r="P28" s="30"/>
      <c r="Q28" s="106">
        <v>15</v>
      </c>
      <c r="R28" s="89">
        <v>0.1</v>
      </c>
      <c r="S28" s="89"/>
      <c r="T28" s="89">
        <f aca="true" t="shared" si="21" ref="T28:T37">S28/Q28%</f>
        <v>0</v>
      </c>
      <c r="U28" s="100">
        <f aca="true" t="shared" si="22" ref="U28:U37">S28/R28%</f>
        <v>0</v>
      </c>
      <c r="V28" s="10">
        <f aca="true" t="shared" si="23" ref="V28:X36">B9+G9+L9+Q9+V9+AA9+AF9+B28+G28+L28+Q28</f>
        <v>501</v>
      </c>
      <c r="W28" s="10">
        <f t="shared" si="23"/>
        <v>24.2</v>
      </c>
      <c r="X28" s="10">
        <f t="shared" si="23"/>
        <v>59.00000000000001</v>
      </c>
      <c r="Y28" s="12">
        <f aca="true" t="shared" si="24" ref="Y28:Y37">X28/V28%</f>
        <v>11.776447105788424</v>
      </c>
      <c r="Z28" s="30">
        <f aca="true" t="shared" si="25" ref="Z28:Z37">X28/W28%</f>
        <v>243.80165289256203</v>
      </c>
      <c r="AA28" s="36">
        <v>2746</v>
      </c>
      <c r="AB28" s="89">
        <v>549.5</v>
      </c>
      <c r="AC28" s="12">
        <v>721.3</v>
      </c>
      <c r="AD28" s="12">
        <f aca="true" t="shared" si="26" ref="AD28:AD37">AC28/AA28%</f>
        <v>26.26729788783685</v>
      </c>
      <c r="AE28" s="24">
        <f aca="true" t="shared" si="27" ref="AE28:AE37">AC28/AB28%</f>
        <v>131.26478616924476</v>
      </c>
      <c r="AF28" s="9">
        <f aca="true" t="shared" si="28" ref="AF28:AH36">V28+AA28</f>
        <v>3247</v>
      </c>
      <c r="AG28" s="10">
        <f t="shared" si="28"/>
        <v>573.7</v>
      </c>
      <c r="AH28" s="10">
        <f t="shared" si="28"/>
        <v>780.3</v>
      </c>
      <c r="AI28" s="10">
        <f aca="true" t="shared" si="29" ref="AI28:AI37">AH28/AF28%</f>
        <v>24.031413612565444</v>
      </c>
      <c r="AJ28" s="41">
        <f aca="true" t="shared" si="30" ref="AJ28:AJ37">AH28/AG28%</f>
        <v>136.01185288478297</v>
      </c>
    </row>
    <row r="29" spans="1:36" ht="22.5" customHeight="1" thickBot="1">
      <c r="A29" s="63" t="s">
        <v>2</v>
      </c>
      <c r="B29" s="16">
        <v>30</v>
      </c>
      <c r="C29" s="88">
        <v>19.4</v>
      </c>
      <c r="D29" s="13"/>
      <c r="E29" s="13">
        <f t="shared" si="17"/>
        <v>0</v>
      </c>
      <c r="F29" s="28">
        <f t="shared" si="18"/>
        <v>0</v>
      </c>
      <c r="G29" s="19"/>
      <c r="H29" s="88"/>
      <c r="I29" s="49"/>
      <c r="J29" s="10" t="e">
        <f t="shared" si="19"/>
        <v>#DIV/0!</v>
      </c>
      <c r="K29" s="41" t="e">
        <f t="shared" si="20"/>
        <v>#DIV/0!</v>
      </c>
      <c r="L29" s="29">
        <v>3</v>
      </c>
      <c r="M29" s="88"/>
      <c r="N29" s="55"/>
      <c r="O29" s="13"/>
      <c r="P29" s="28"/>
      <c r="Q29" s="107">
        <v>25</v>
      </c>
      <c r="R29" s="88">
        <v>0.1</v>
      </c>
      <c r="S29" s="88">
        <v>0.7</v>
      </c>
      <c r="T29" s="88">
        <f t="shared" si="21"/>
        <v>2.8</v>
      </c>
      <c r="U29" s="102">
        <f t="shared" si="22"/>
        <v>699.9999999999999</v>
      </c>
      <c r="V29" s="10">
        <f t="shared" si="23"/>
        <v>772</v>
      </c>
      <c r="W29" s="10">
        <f t="shared" si="23"/>
        <v>62.7</v>
      </c>
      <c r="X29" s="10">
        <f t="shared" si="23"/>
        <v>130.29999999999998</v>
      </c>
      <c r="Y29" s="13">
        <f t="shared" si="24"/>
        <v>16.87823834196891</v>
      </c>
      <c r="Z29" s="28">
        <f t="shared" si="25"/>
        <v>207.8149920255183</v>
      </c>
      <c r="AA29" s="37">
        <v>5934.6</v>
      </c>
      <c r="AB29" s="88">
        <v>694.5</v>
      </c>
      <c r="AC29" s="13">
        <v>1125.1</v>
      </c>
      <c r="AD29" s="13">
        <f t="shared" si="26"/>
        <v>18.95831227041418</v>
      </c>
      <c r="AE29" s="27">
        <f t="shared" si="27"/>
        <v>162.0014398848092</v>
      </c>
      <c r="AF29" s="9">
        <f t="shared" si="28"/>
        <v>6706.6</v>
      </c>
      <c r="AG29" s="10">
        <f t="shared" si="28"/>
        <v>757.2</v>
      </c>
      <c r="AH29" s="10">
        <f t="shared" si="28"/>
        <v>1255.3999999999999</v>
      </c>
      <c r="AI29" s="10">
        <f t="shared" si="29"/>
        <v>18.718873945069035</v>
      </c>
      <c r="AJ29" s="41">
        <f t="shared" si="30"/>
        <v>165.79503433703115</v>
      </c>
    </row>
    <row r="30" spans="1:36" ht="28.5" customHeight="1" thickBot="1">
      <c r="A30" s="62" t="s">
        <v>3</v>
      </c>
      <c r="B30" s="16">
        <v>210</v>
      </c>
      <c r="C30" s="103">
        <v>249.9</v>
      </c>
      <c r="D30" s="115">
        <v>39.4</v>
      </c>
      <c r="E30" s="13">
        <f t="shared" si="17"/>
        <v>18.76190476190476</v>
      </c>
      <c r="F30" s="28">
        <f t="shared" si="18"/>
        <v>15.766306522609042</v>
      </c>
      <c r="G30" s="20"/>
      <c r="H30" s="89"/>
      <c r="I30" s="51"/>
      <c r="J30" s="10" t="e">
        <f t="shared" si="19"/>
        <v>#DIV/0!</v>
      </c>
      <c r="K30" s="41" t="e">
        <f t="shared" si="20"/>
        <v>#DIV/0!</v>
      </c>
      <c r="L30" s="26">
        <v>20</v>
      </c>
      <c r="M30" s="89">
        <v>8.7</v>
      </c>
      <c r="N30" s="54">
        <v>29.3</v>
      </c>
      <c r="O30" s="13">
        <f>N30/L30%</f>
        <v>146.5</v>
      </c>
      <c r="P30" s="25">
        <f>N30/M30%</f>
        <v>336.7816091954023</v>
      </c>
      <c r="Q30" s="108">
        <v>150</v>
      </c>
      <c r="R30" s="89">
        <v>1.3</v>
      </c>
      <c r="S30" s="89">
        <v>2.9</v>
      </c>
      <c r="T30" s="89">
        <f t="shared" si="21"/>
        <v>1.9333333333333333</v>
      </c>
      <c r="U30" s="100">
        <f t="shared" si="22"/>
        <v>223.07692307692304</v>
      </c>
      <c r="V30" s="10">
        <f t="shared" si="23"/>
        <v>6407</v>
      </c>
      <c r="W30" s="10">
        <f t="shared" si="23"/>
        <v>728.1999999999999</v>
      </c>
      <c r="X30" s="10">
        <f t="shared" si="23"/>
        <v>970.3000000000001</v>
      </c>
      <c r="Y30" s="12">
        <f t="shared" si="24"/>
        <v>15.144373341657564</v>
      </c>
      <c r="Z30" s="30">
        <f t="shared" si="25"/>
        <v>133.24636088986546</v>
      </c>
      <c r="AA30" s="36">
        <v>25594.2</v>
      </c>
      <c r="AB30" s="89">
        <v>1548.1</v>
      </c>
      <c r="AC30" s="12">
        <v>4587</v>
      </c>
      <c r="AD30" s="12">
        <f t="shared" si="26"/>
        <v>17.92202920974283</v>
      </c>
      <c r="AE30" s="24">
        <f t="shared" si="27"/>
        <v>296.29868871519926</v>
      </c>
      <c r="AF30" s="9">
        <f t="shared" si="28"/>
        <v>32001.2</v>
      </c>
      <c r="AG30" s="10">
        <f t="shared" si="28"/>
        <v>2276.2999999999997</v>
      </c>
      <c r="AH30" s="10">
        <f t="shared" si="28"/>
        <v>5557.3</v>
      </c>
      <c r="AI30" s="10">
        <f t="shared" si="29"/>
        <v>17.365911278327065</v>
      </c>
      <c r="AJ30" s="41">
        <f t="shared" si="30"/>
        <v>244.1374159820762</v>
      </c>
    </row>
    <row r="31" spans="1:36" ht="27" customHeight="1" thickBot="1">
      <c r="A31" s="63" t="s">
        <v>4</v>
      </c>
      <c r="B31" s="16"/>
      <c r="C31" s="88"/>
      <c r="D31" s="13"/>
      <c r="E31" s="13" t="e">
        <f t="shared" si="17"/>
        <v>#DIV/0!</v>
      </c>
      <c r="F31" s="28" t="e">
        <f t="shared" si="18"/>
        <v>#DIV/0!</v>
      </c>
      <c r="G31" s="19"/>
      <c r="H31" s="88"/>
      <c r="I31" s="49"/>
      <c r="J31" s="10" t="e">
        <f t="shared" si="19"/>
        <v>#DIV/0!</v>
      </c>
      <c r="K31" s="41" t="e">
        <f t="shared" si="20"/>
        <v>#DIV/0!</v>
      </c>
      <c r="L31" s="29">
        <v>5</v>
      </c>
      <c r="M31" s="88"/>
      <c r="N31" s="55"/>
      <c r="O31" s="13"/>
      <c r="P31" s="28"/>
      <c r="Q31" s="98">
        <v>20</v>
      </c>
      <c r="R31" s="88"/>
      <c r="S31" s="88"/>
      <c r="T31" s="88">
        <f t="shared" si="21"/>
        <v>0</v>
      </c>
      <c r="U31" s="99" t="e">
        <f t="shared" si="22"/>
        <v>#DIV/0!</v>
      </c>
      <c r="V31" s="10">
        <f t="shared" si="23"/>
        <v>422</v>
      </c>
      <c r="W31" s="10">
        <f t="shared" si="23"/>
        <v>21.7</v>
      </c>
      <c r="X31" s="10">
        <f t="shared" si="23"/>
        <v>59.2</v>
      </c>
      <c r="Y31" s="13">
        <f t="shared" si="24"/>
        <v>14.028436018957347</v>
      </c>
      <c r="Z31" s="28">
        <f t="shared" si="25"/>
        <v>272.81105990783414</v>
      </c>
      <c r="AA31" s="37">
        <v>2317.5</v>
      </c>
      <c r="AB31" s="88">
        <v>442</v>
      </c>
      <c r="AC31" s="13">
        <v>582</v>
      </c>
      <c r="AD31" s="13">
        <f t="shared" si="26"/>
        <v>25.113268608414238</v>
      </c>
      <c r="AE31" s="27">
        <f t="shared" si="27"/>
        <v>131.67420814479638</v>
      </c>
      <c r="AF31" s="9">
        <f t="shared" si="28"/>
        <v>2739.5</v>
      </c>
      <c r="AG31" s="10">
        <f t="shared" si="28"/>
        <v>463.7</v>
      </c>
      <c r="AH31" s="10">
        <f t="shared" si="28"/>
        <v>641.2</v>
      </c>
      <c r="AI31" s="10">
        <f t="shared" si="29"/>
        <v>23.40573097280526</v>
      </c>
      <c r="AJ31" s="41">
        <f t="shared" si="30"/>
        <v>138.2790597368989</v>
      </c>
    </row>
    <row r="32" spans="1:36" ht="28.5" customHeight="1" thickBot="1">
      <c r="A32" s="62" t="s">
        <v>5</v>
      </c>
      <c r="B32" s="16"/>
      <c r="C32" s="103"/>
      <c r="D32" s="115"/>
      <c r="E32" s="13" t="e">
        <f t="shared" si="17"/>
        <v>#DIV/0!</v>
      </c>
      <c r="F32" s="28" t="e">
        <f t="shared" si="18"/>
        <v>#DIV/0!</v>
      </c>
      <c r="G32" s="20"/>
      <c r="H32" s="89"/>
      <c r="I32" s="51"/>
      <c r="J32" s="10" t="e">
        <f t="shared" si="19"/>
        <v>#DIV/0!</v>
      </c>
      <c r="K32" s="41" t="e">
        <f t="shared" si="20"/>
        <v>#DIV/0!</v>
      </c>
      <c r="L32" s="26">
        <v>6</v>
      </c>
      <c r="M32" s="89"/>
      <c r="N32" s="54">
        <v>14</v>
      </c>
      <c r="O32" s="12"/>
      <c r="P32" s="30"/>
      <c r="Q32" s="98">
        <v>10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743</v>
      </c>
      <c r="W32" s="10">
        <f t="shared" si="23"/>
        <v>48.400000000000006</v>
      </c>
      <c r="X32" s="10">
        <f t="shared" si="23"/>
        <v>165.9</v>
      </c>
      <c r="Y32" s="12">
        <f t="shared" si="24"/>
        <v>22.32839838492598</v>
      </c>
      <c r="Z32" s="30">
        <f t="shared" si="25"/>
        <v>342.76859504132227</v>
      </c>
      <c r="AA32" s="36">
        <v>2427.4</v>
      </c>
      <c r="AB32" s="89">
        <v>510.1</v>
      </c>
      <c r="AC32" s="12">
        <v>833.8</v>
      </c>
      <c r="AD32" s="12">
        <f t="shared" si="26"/>
        <v>34.34950976353299</v>
      </c>
      <c r="AE32" s="24">
        <f t="shared" si="27"/>
        <v>163.45814546167418</v>
      </c>
      <c r="AF32" s="9">
        <f t="shared" si="28"/>
        <v>3170.4</v>
      </c>
      <c r="AG32" s="10">
        <f t="shared" si="28"/>
        <v>558.5</v>
      </c>
      <c r="AH32" s="10">
        <f t="shared" si="28"/>
        <v>999.6999999999999</v>
      </c>
      <c r="AI32" s="10">
        <f t="shared" si="29"/>
        <v>31.532298763562956</v>
      </c>
      <c r="AJ32" s="41">
        <f t="shared" si="30"/>
        <v>178.99731423455682</v>
      </c>
    </row>
    <row r="33" spans="1:36" ht="26.25" customHeight="1" thickBot="1">
      <c r="A33" s="63" t="s">
        <v>6</v>
      </c>
      <c r="B33" s="16"/>
      <c r="C33" s="88">
        <v>12</v>
      </c>
      <c r="D33" s="13">
        <v>13.3</v>
      </c>
      <c r="E33" s="13" t="e">
        <f t="shared" si="17"/>
        <v>#DIV/0!</v>
      </c>
      <c r="F33" s="28">
        <f t="shared" si="18"/>
        <v>110.83333333333334</v>
      </c>
      <c r="G33" s="19"/>
      <c r="H33" s="88"/>
      <c r="I33" s="49"/>
      <c r="J33" s="10" t="e">
        <f t="shared" si="19"/>
        <v>#DIV/0!</v>
      </c>
      <c r="K33" s="41" t="e">
        <f t="shared" si="20"/>
        <v>#DIV/0!</v>
      </c>
      <c r="L33" s="29">
        <v>5</v>
      </c>
      <c r="M33" s="88"/>
      <c r="N33" s="55"/>
      <c r="O33" s="13"/>
      <c r="P33" s="28"/>
      <c r="Q33" s="98">
        <v>15</v>
      </c>
      <c r="R33" s="88"/>
      <c r="S33" s="88"/>
      <c r="T33" s="88">
        <f t="shared" si="21"/>
        <v>0</v>
      </c>
      <c r="U33" s="99" t="e">
        <f t="shared" si="22"/>
        <v>#DIV/0!</v>
      </c>
      <c r="V33" s="10">
        <f t="shared" si="23"/>
        <v>610</v>
      </c>
      <c r="W33" s="10">
        <f t="shared" si="23"/>
        <v>36.5</v>
      </c>
      <c r="X33" s="10">
        <f t="shared" si="23"/>
        <v>145.60000000000002</v>
      </c>
      <c r="Y33" s="13">
        <f t="shared" si="24"/>
        <v>23.8688524590164</v>
      </c>
      <c r="Z33" s="28">
        <f t="shared" si="25"/>
        <v>398.9041095890412</v>
      </c>
      <c r="AA33" s="37">
        <v>3356</v>
      </c>
      <c r="AB33" s="88">
        <v>544</v>
      </c>
      <c r="AC33" s="13">
        <v>811.9</v>
      </c>
      <c r="AD33" s="13">
        <f t="shared" si="26"/>
        <v>24.192491060786647</v>
      </c>
      <c r="AE33" s="27">
        <f t="shared" si="27"/>
        <v>149.24632352941174</v>
      </c>
      <c r="AF33" s="9">
        <f t="shared" si="28"/>
        <v>3966</v>
      </c>
      <c r="AG33" s="10">
        <f t="shared" si="28"/>
        <v>580.5</v>
      </c>
      <c r="AH33" s="10">
        <f t="shared" si="28"/>
        <v>957.5</v>
      </c>
      <c r="AI33" s="10">
        <f t="shared" si="29"/>
        <v>24.14271306101866</v>
      </c>
      <c r="AJ33" s="41">
        <f t="shared" si="30"/>
        <v>164.9440137812231</v>
      </c>
    </row>
    <row r="34" spans="1:36" ht="30.75" customHeight="1" thickBot="1">
      <c r="A34" s="62" t="s">
        <v>7</v>
      </c>
      <c r="B34" s="16"/>
      <c r="C34" s="88"/>
      <c r="D34" s="13"/>
      <c r="E34" s="13" t="e">
        <f t="shared" si="17"/>
        <v>#DIV/0!</v>
      </c>
      <c r="F34" s="28" t="e">
        <f t="shared" si="18"/>
        <v>#DIV/0!</v>
      </c>
      <c r="G34" s="20"/>
      <c r="H34" s="89"/>
      <c r="I34" s="51"/>
      <c r="J34" s="10" t="e">
        <f t="shared" si="19"/>
        <v>#DIV/0!</v>
      </c>
      <c r="K34" s="41" t="e">
        <f t="shared" si="20"/>
        <v>#DIV/0!</v>
      </c>
      <c r="L34" s="26">
        <v>2</v>
      </c>
      <c r="M34" s="89">
        <v>0.3</v>
      </c>
      <c r="N34" s="54">
        <v>3</v>
      </c>
      <c r="O34" s="12"/>
      <c r="P34" s="30"/>
      <c r="Q34" s="98">
        <v>20</v>
      </c>
      <c r="R34" s="88">
        <v>8.1</v>
      </c>
      <c r="S34" s="88">
        <v>1.5</v>
      </c>
      <c r="T34" s="88">
        <f t="shared" si="21"/>
        <v>7.5</v>
      </c>
      <c r="U34" s="99">
        <f t="shared" si="22"/>
        <v>18.51851851851852</v>
      </c>
      <c r="V34" s="10">
        <f t="shared" si="23"/>
        <v>560</v>
      </c>
      <c r="W34" s="10">
        <f t="shared" si="23"/>
        <v>23</v>
      </c>
      <c r="X34" s="10">
        <f t="shared" si="23"/>
        <v>107.7</v>
      </c>
      <c r="Y34" s="12">
        <f t="shared" si="24"/>
        <v>19.232142857142858</v>
      </c>
      <c r="Z34" s="30">
        <f t="shared" si="25"/>
        <v>468.2608695652174</v>
      </c>
      <c r="AA34" s="36">
        <v>2153.1</v>
      </c>
      <c r="AB34" s="89">
        <v>420.5</v>
      </c>
      <c r="AC34" s="12">
        <v>668</v>
      </c>
      <c r="AD34" s="12">
        <f t="shared" si="26"/>
        <v>31.02503367237936</v>
      </c>
      <c r="AE34" s="24">
        <f t="shared" si="27"/>
        <v>158.85850178359095</v>
      </c>
      <c r="AF34" s="9">
        <f t="shared" si="28"/>
        <v>2713.1</v>
      </c>
      <c r="AG34" s="10">
        <f t="shared" si="28"/>
        <v>443.5</v>
      </c>
      <c r="AH34" s="10">
        <f t="shared" si="28"/>
        <v>775.7</v>
      </c>
      <c r="AI34" s="10">
        <f t="shared" si="29"/>
        <v>28.590910766282114</v>
      </c>
      <c r="AJ34" s="41">
        <f t="shared" si="30"/>
        <v>174.90417136414885</v>
      </c>
    </row>
    <row r="35" spans="1:36" ht="29.25" customHeight="1" thickBot="1">
      <c r="A35" s="63" t="s">
        <v>8</v>
      </c>
      <c r="B35" s="16"/>
      <c r="C35" s="104"/>
      <c r="D35" s="116"/>
      <c r="E35" s="13" t="e">
        <f t="shared" si="17"/>
        <v>#DIV/0!</v>
      </c>
      <c r="F35" s="28" t="e">
        <f t="shared" si="18"/>
        <v>#DIV/0!</v>
      </c>
      <c r="G35" s="19"/>
      <c r="H35" s="88"/>
      <c r="I35" s="49"/>
      <c r="J35" s="10" t="e">
        <f t="shared" si="19"/>
        <v>#DIV/0!</v>
      </c>
      <c r="K35" s="41" t="e">
        <f t="shared" si="20"/>
        <v>#DIV/0!</v>
      </c>
      <c r="L35" s="29">
        <v>5</v>
      </c>
      <c r="M35" s="88"/>
      <c r="N35" s="55">
        <v>-1</v>
      </c>
      <c r="O35" s="13"/>
      <c r="P35" s="28"/>
      <c r="Q35" s="98">
        <v>20</v>
      </c>
      <c r="R35" s="88">
        <v>0.7</v>
      </c>
      <c r="S35" s="88">
        <v>2</v>
      </c>
      <c r="T35" s="88">
        <f t="shared" si="21"/>
        <v>10</v>
      </c>
      <c r="U35" s="99">
        <f t="shared" si="22"/>
        <v>285.7142857142857</v>
      </c>
      <c r="V35" s="10">
        <f t="shared" si="23"/>
        <v>562</v>
      </c>
      <c r="W35" s="10">
        <f t="shared" si="23"/>
        <v>27.1</v>
      </c>
      <c r="X35" s="10">
        <f t="shared" si="23"/>
        <v>73.1</v>
      </c>
      <c r="Y35" s="13">
        <f t="shared" si="24"/>
        <v>13.00711743772242</v>
      </c>
      <c r="Z35" s="28">
        <f t="shared" si="25"/>
        <v>269.74169741697415</v>
      </c>
      <c r="AA35" s="37">
        <v>2290.4</v>
      </c>
      <c r="AB35" s="88">
        <v>486.5</v>
      </c>
      <c r="AC35" s="13">
        <v>760.9</v>
      </c>
      <c r="AD35" s="13">
        <f t="shared" si="26"/>
        <v>33.22127139364303</v>
      </c>
      <c r="AE35" s="27">
        <f t="shared" si="27"/>
        <v>156.40287769784172</v>
      </c>
      <c r="AF35" s="9">
        <f t="shared" si="28"/>
        <v>2852.4</v>
      </c>
      <c r="AG35" s="10">
        <f t="shared" si="28"/>
        <v>513.6</v>
      </c>
      <c r="AH35" s="10">
        <f t="shared" si="28"/>
        <v>834</v>
      </c>
      <c r="AI35" s="10">
        <f t="shared" si="29"/>
        <v>29.238535969709716</v>
      </c>
      <c r="AJ35" s="41">
        <f t="shared" si="30"/>
        <v>162.38317757009347</v>
      </c>
    </row>
    <row r="36" spans="1:36" ht="24.75" customHeight="1" thickBot="1">
      <c r="A36" s="64" t="s">
        <v>9</v>
      </c>
      <c r="B36" s="16"/>
      <c r="C36" s="88"/>
      <c r="D36" s="13"/>
      <c r="E36" s="13" t="e">
        <f t="shared" si="17"/>
        <v>#DIV/0!</v>
      </c>
      <c r="F36" s="28" t="e">
        <f t="shared" si="18"/>
        <v>#DIV/0!</v>
      </c>
      <c r="G36" s="21"/>
      <c r="H36" s="93"/>
      <c r="I36" s="60"/>
      <c r="J36" s="10" t="e">
        <f t="shared" si="19"/>
        <v>#DIV/0!</v>
      </c>
      <c r="K36" s="41" t="e">
        <f t="shared" si="20"/>
        <v>#DIV/0!</v>
      </c>
      <c r="L36" s="33">
        <v>5</v>
      </c>
      <c r="M36" s="93"/>
      <c r="N36" s="56"/>
      <c r="O36" s="14"/>
      <c r="P36" s="32"/>
      <c r="Q36" s="98">
        <v>15</v>
      </c>
      <c r="R36" s="88"/>
      <c r="S36" s="88"/>
      <c r="T36" s="88">
        <f t="shared" si="21"/>
        <v>0</v>
      </c>
      <c r="U36" s="99" t="e">
        <f t="shared" si="22"/>
        <v>#DIV/0!</v>
      </c>
      <c r="V36" s="10">
        <f t="shared" si="23"/>
        <v>627</v>
      </c>
      <c r="W36" s="10">
        <f t="shared" si="23"/>
        <v>37</v>
      </c>
      <c r="X36" s="10">
        <f t="shared" si="23"/>
        <v>107.60000000000001</v>
      </c>
      <c r="Y36" s="14">
        <f t="shared" si="24"/>
        <v>17.161084529505583</v>
      </c>
      <c r="Z36" s="32">
        <f t="shared" si="25"/>
        <v>290.81081081081084</v>
      </c>
      <c r="AA36" s="38">
        <v>3884.1</v>
      </c>
      <c r="AB36" s="93">
        <v>513.7</v>
      </c>
      <c r="AC36" s="14">
        <v>535.8</v>
      </c>
      <c r="AD36" s="13">
        <f t="shared" si="26"/>
        <v>13.79470147524523</v>
      </c>
      <c r="AE36" s="31">
        <f t="shared" si="27"/>
        <v>104.30212186100836</v>
      </c>
      <c r="AF36" s="9">
        <f t="shared" si="28"/>
        <v>4511.1</v>
      </c>
      <c r="AG36" s="10">
        <f t="shared" si="28"/>
        <v>550.7</v>
      </c>
      <c r="AH36" s="10">
        <f t="shared" si="28"/>
        <v>643.4</v>
      </c>
      <c r="AI36" s="10">
        <f t="shared" si="29"/>
        <v>14.262596705903215</v>
      </c>
      <c r="AJ36" s="41">
        <f t="shared" si="30"/>
        <v>116.83312148175048</v>
      </c>
    </row>
    <row r="37" spans="1:36" ht="27.75" customHeight="1" thickBot="1">
      <c r="A37" s="65" t="s">
        <v>17</v>
      </c>
      <c r="B37" s="47">
        <f>SUM(B28:B36)</f>
        <v>240</v>
      </c>
      <c r="C37" s="94">
        <f>SUM(C28:C36)</f>
        <v>281.3</v>
      </c>
      <c r="D37" s="7">
        <f>SUM(D28:D36)</f>
        <v>52.7</v>
      </c>
      <c r="E37" s="7">
        <f t="shared" si="17"/>
        <v>21.958333333333336</v>
      </c>
      <c r="F37" s="40">
        <f t="shared" si="18"/>
        <v>18.734447209385</v>
      </c>
      <c r="G37" s="45">
        <f>SUM(G28:G36)</f>
        <v>0</v>
      </c>
      <c r="H37" s="93">
        <f>SUM(H28:H36)</f>
        <v>0</v>
      </c>
      <c r="I37" s="60">
        <f>SUM(I28:I36)</f>
        <v>0</v>
      </c>
      <c r="J37" s="14" t="e">
        <f t="shared" si="19"/>
        <v>#DIV/0!</v>
      </c>
      <c r="K37" s="32" t="e">
        <f t="shared" si="20"/>
        <v>#DIV/0!</v>
      </c>
      <c r="L37" s="47">
        <f>SUM(L28:L36)</f>
        <v>56</v>
      </c>
      <c r="M37" s="94">
        <f>SUM(M28:M36)</f>
        <v>9</v>
      </c>
      <c r="N37" s="57">
        <f>SUM(N28:N36)</f>
        <v>45.3</v>
      </c>
      <c r="O37" s="7">
        <f>N37/L37%</f>
        <v>80.89285714285712</v>
      </c>
      <c r="P37" s="40">
        <f>N37/M37%</f>
        <v>503.3333333333333</v>
      </c>
      <c r="Q37" s="109">
        <f>SUM(Q28:Q36)</f>
        <v>290</v>
      </c>
      <c r="R37" s="88">
        <f>SUM(R28:R36)</f>
        <v>10.299999999999999</v>
      </c>
      <c r="S37" s="88">
        <f>SUM(S28:S36)</f>
        <v>7.1</v>
      </c>
      <c r="T37" s="88">
        <f t="shared" si="21"/>
        <v>2.4482758620689653</v>
      </c>
      <c r="U37" s="99">
        <f t="shared" si="22"/>
        <v>68.93203883495146</v>
      </c>
      <c r="V37" s="45">
        <f>SUM(V28:V36)</f>
        <v>11204</v>
      </c>
      <c r="W37" s="46">
        <f>SUM(W28:W36)</f>
        <v>1008.8</v>
      </c>
      <c r="X37" s="14">
        <f>SUM(X28:X36)</f>
        <v>1818.7</v>
      </c>
      <c r="Y37" s="7">
        <f t="shared" si="24"/>
        <v>16.232595501606568</v>
      </c>
      <c r="Z37" s="8">
        <f t="shared" si="25"/>
        <v>180.2835051546392</v>
      </c>
      <c r="AA37" s="47">
        <f>SUM(AA28:AA36)</f>
        <v>50703.3</v>
      </c>
      <c r="AB37" s="94">
        <f>SUM(AB28:AB36)</f>
        <v>5708.9</v>
      </c>
      <c r="AC37" s="94">
        <f>SUM(AC28:AC36)</f>
        <v>10625.8</v>
      </c>
      <c r="AD37" s="7">
        <f t="shared" si="26"/>
        <v>20.956821350878542</v>
      </c>
      <c r="AE37" s="8">
        <f t="shared" si="27"/>
        <v>186.12692462646044</v>
      </c>
      <c r="AF37" s="42">
        <f>SUM(AF28:AF36)</f>
        <v>61907.3</v>
      </c>
      <c r="AG37" s="48">
        <f>SUM(AG28:AG36)</f>
        <v>6717.7</v>
      </c>
      <c r="AH37" s="7">
        <f>SUM(AH28:AH36)</f>
        <v>12444.500000000002</v>
      </c>
      <c r="AI37" s="7">
        <f t="shared" si="29"/>
        <v>20.101829671137335</v>
      </c>
      <c r="AJ37" s="8">
        <f t="shared" si="30"/>
        <v>185.24941572264322</v>
      </c>
    </row>
    <row r="38" spans="1:36" ht="24" customHeight="1" thickBot="1">
      <c r="A38" s="66" t="s">
        <v>18</v>
      </c>
      <c r="B38" s="19">
        <f>B39-B37</f>
        <v>450</v>
      </c>
      <c r="C38" s="91">
        <f>C39-C37</f>
        <v>219.89999999999998</v>
      </c>
      <c r="D38" s="19">
        <f>D39-D37</f>
        <v>244.10000000000002</v>
      </c>
      <c r="E38" s="13">
        <f t="shared" si="17"/>
        <v>54.24444444444445</v>
      </c>
      <c r="F38" s="28">
        <f t="shared" si="18"/>
        <v>111.00500227376082</v>
      </c>
      <c r="G38" s="19">
        <f>G39-G37</f>
        <v>100</v>
      </c>
      <c r="H38" s="88">
        <f>H39-H37</f>
        <v>164.5</v>
      </c>
      <c r="I38" s="49">
        <f>I39-I37</f>
        <v>84.1</v>
      </c>
      <c r="J38" s="13">
        <f t="shared" si="19"/>
        <v>84.1</v>
      </c>
      <c r="K38" s="28">
        <f t="shared" si="20"/>
        <v>51.12462006079027</v>
      </c>
      <c r="L38" s="18">
        <f>L39-L37</f>
        <v>142</v>
      </c>
      <c r="M38" s="87">
        <f>M39-M37</f>
        <v>318.6</v>
      </c>
      <c r="N38" s="58">
        <f>N39-N37</f>
        <v>196.10000000000002</v>
      </c>
      <c r="O38" s="7">
        <f>N38/L38%</f>
        <v>138.0985915492958</v>
      </c>
      <c r="P38" s="40">
        <f>N38/M38%</f>
        <v>61.55053358443189</v>
      </c>
      <c r="Q38" s="91">
        <f>Q39-Q37</f>
        <v>0</v>
      </c>
      <c r="R38" s="91">
        <f>R39-R37</f>
        <v>0</v>
      </c>
      <c r="S38" s="91">
        <f>S39-S37</f>
        <v>51.4</v>
      </c>
      <c r="T38" s="88" t="e">
        <f>S38/Q38%</f>
        <v>#DIV/0!</v>
      </c>
      <c r="U38" s="99" t="e">
        <f>S38/R38%</f>
        <v>#DIV/0!</v>
      </c>
      <c r="V38" s="35">
        <f>V39-V37</f>
        <v>109426</v>
      </c>
      <c r="W38" s="17">
        <v>16051.2</v>
      </c>
      <c r="X38" s="17">
        <f>X39-X37</f>
        <v>26247.399999999998</v>
      </c>
      <c r="Y38" s="17">
        <f>X38/V38%</f>
        <v>23.986438323615957</v>
      </c>
      <c r="Z38" s="25">
        <f>X38/W38%</f>
        <v>163.52297647527908</v>
      </c>
      <c r="AA38" s="35">
        <v>439541.6</v>
      </c>
      <c r="AB38" s="87">
        <f>AB39-AB37</f>
        <v>83640.3</v>
      </c>
      <c r="AC38" s="87">
        <v>96343.2</v>
      </c>
      <c r="AD38" s="17">
        <f>AC38/AA38%</f>
        <v>21.919017449087868</v>
      </c>
      <c r="AE38" s="25">
        <f>AC38/AB38%</f>
        <v>115.18753519535439</v>
      </c>
      <c r="AF38" s="17">
        <f>AF39-AF37</f>
        <v>548967.5999999999</v>
      </c>
      <c r="AG38" s="17">
        <f>AG39-AG37</f>
        <v>108731.2</v>
      </c>
      <c r="AH38" s="17">
        <f>AH39-AH37</f>
        <v>122590.6</v>
      </c>
      <c r="AI38" s="17">
        <f>AH38/AF38%</f>
        <v>22.3311175377199</v>
      </c>
      <c r="AJ38" s="25">
        <f>AH38/AG38%</f>
        <v>112.74647939137986</v>
      </c>
    </row>
    <row r="39" spans="1:36" ht="27" customHeight="1" thickBot="1">
      <c r="A39" s="63" t="s">
        <v>0</v>
      </c>
      <c r="B39" s="19">
        <v>690</v>
      </c>
      <c r="C39" s="88">
        <v>501.2</v>
      </c>
      <c r="D39" s="13">
        <v>296.8</v>
      </c>
      <c r="E39" s="13">
        <f t="shared" si="17"/>
        <v>43.01449275362319</v>
      </c>
      <c r="F39" s="28">
        <f t="shared" si="18"/>
        <v>59.217877094972074</v>
      </c>
      <c r="G39" s="19">
        <v>100</v>
      </c>
      <c r="H39" s="88">
        <v>164.5</v>
      </c>
      <c r="I39" s="49">
        <v>84.1</v>
      </c>
      <c r="J39" s="13">
        <f>I39/G39%</f>
        <v>84.1</v>
      </c>
      <c r="K39" s="28">
        <f>I39/H39%</f>
        <v>51.12462006079027</v>
      </c>
      <c r="L39" s="19">
        <v>198</v>
      </c>
      <c r="M39" s="91">
        <v>327.6</v>
      </c>
      <c r="N39" s="59">
        <v>241.4</v>
      </c>
      <c r="O39" s="13">
        <f>N39/L39%</f>
        <v>121.91919191919192</v>
      </c>
      <c r="P39" s="28">
        <f>N39/M39%</f>
        <v>73.68742368742369</v>
      </c>
      <c r="Q39" s="91">
        <v>290</v>
      </c>
      <c r="R39" s="91">
        <v>10.3</v>
      </c>
      <c r="S39" s="91">
        <v>58.5</v>
      </c>
      <c r="T39" s="88">
        <f>S39/Q39%</f>
        <v>20.17241379310345</v>
      </c>
      <c r="U39" s="99">
        <f>S39/R39%</f>
        <v>567.9611650485436</v>
      </c>
      <c r="V39" s="10">
        <v>120630</v>
      </c>
      <c r="W39" s="95">
        <v>26099.7</v>
      </c>
      <c r="X39" s="95">
        <v>28066.1</v>
      </c>
      <c r="Y39" s="13">
        <f>X39/V39%</f>
        <v>23.266268755699244</v>
      </c>
      <c r="Z39" s="13">
        <f>X39/W39%</f>
        <v>107.5341862166998</v>
      </c>
      <c r="AA39" s="13">
        <f>AA37+AA38</f>
        <v>490244.89999999997</v>
      </c>
      <c r="AB39" s="88">
        <v>89349.2</v>
      </c>
      <c r="AC39" s="88">
        <f>AC37+AC38</f>
        <v>106969</v>
      </c>
      <c r="AD39" s="13">
        <f>AC39/AA39%</f>
        <v>21.81950286479268</v>
      </c>
      <c r="AE39" s="13">
        <f>AC39/AB39%</f>
        <v>119.72015418157073</v>
      </c>
      <c r="AF39" s="11">
        <f>V39+AA39</f>
        <v>610874.8999999999</v>
      </c>
      <c r="AG39" s="13">
        <f>W39+AB39</f>
        <v>115448.9</v>
      </c>
      <c r="AH39" s="13">
        <f>X39+AC39</f>
        <v>135035.1</v>
      </c>
      <c r="AI39" s="13">
        <f>AH39/AF39%</f>
        <v>22.105196988777905</v>
      </c>
      <c r="AJ39" s="13">
        <f>AH39/AG39%</f>
        <v>116.96525475773264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" bottom="0" header="0.31496062992125984" footer="0.31496062992125984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D22">
      <selection activeCell="X12" sqref="X12"/>
    </sheetView>
  </sheetViews>
  <sheetFormatPr defaultColWidth="9.125" defaultRowHeight="12.75"/>
  <cols>
    <col min="1" max="1" width="21.12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1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625" style="23" customWidth="1"/>
    <col min="19" max="19" width="5.875" style="23" customWidth="1"/>
    <col min="20" max="20" width="5.625" style="23" customWidth="1"/>
    <col min="21" max="21" width="6.50390625" style="23" customWidth="1"/>
    <col min="22" max="22" width="10.375" style="23" customWidth="1"/>
    <col min="23" max="23" width="9.375" style="23" customWidth="1"/>
    <col min="24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10.00390625" style="23" customWidth="1"/>
    <col min="30" max="30" width="6.50390625" style="23" customWidth="1"/>
    <col min="31" max="31" width="9.00390625" style="23" customWidth="1"/>
    <col min="32" max="33" width="10.125" style="23" customWidth="1"/>
    <col min="34" max="34" width="11.0039062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37.5" customHeight="1">
      <c r="G2" s="160" t="s">
        <v>98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95</v>
      </c>
      <c r="D6" s="131" t="s">
        <v>96</v>
      </c>
      <c r="E6" s="153" t="s">
        <v>16</v>
      </c>
      <c r="F6" s="140" t="s">
        <v>97</v>
      </c>
      <c r="G6" s="126" t="str">
        <f>B6</f>
        <v>Уточненный план на 2020год</v>
      </c>
      <c r="H6" s="131" t="str">
        <f>C6</f>
        <v>Исполнено на 01.05.  2019</v>
      </c>
      <c r="I6" s="131" t="str">
        <f>D6</f>
        <v>Исполнено на 1.05.  2020</v>
      </c>
      <c r="J6" s="153" t="str">
        <f>E6</f>
        <v>%% к годовому плану</v>
      </c>
      <c r="K6" s="140" t="str">
        <f>F6</f>
        <v>% исп. по сравнению с 1.05.19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01.05.  2019</v>
      </c>
      <c r="N6" s="131" t="str">
        <f t="shared" si="0"/>
        <v>Исполнено на 1.05.  2020</v>
      </c>
      <c r="O6" s="153" t="str">
        <f t="shared" si="0"/>
        <v>%% к годовому плану</v>
      </c>
      <c r="P6" s="140" t="str">
        <f t="shared" si="0"/>
        <v>% исп. по сравнению с 1.05.19</v>
      </c>
      <c r="Q6" s="129" t="str">
        <f t="shared" si="0"/>
        <v>Уточненный план на 2020год</v>
      </c>
      <c r="R6" s="131" t="str">
        <f t="shared" si="0"/>
        <v>Исполнено на 01.05.  2019</v>
      </c>
      <c r="S6" s="131" t="str">
        <f t="shared" si="0"/>
        <v>Исполнено на 1.05.  2020</v>
      </c>
      <c r="T6" s="153" t="str">
        <f t="shared" si="0"/>
        <v>%% к годовому плану</v>
      </c>
      <c r="U6" s="140" t="str">
        <f t="shared" si="0"/>
        <v>% исп. по сравнению с 1.05.19</v>
      </c>
      <c r="V6" s="126" t="str">
        <f>G6</f>
        <v>Уточненный план на 2020год</v>
      </c>
      <c r="W6" s="131" t="str">
        <f>H6</f>
        <v>Исполнено на 01.05.  2019</v>
      </c>
      <c r="X6" s="131" t="str">
        <f>I6</f>
        <v>Исполнено на 1.05.  2020</v>
      </c>
      <c r="Y6" s="153" t="str">
        <f>J6</f>
        <v>%% к годовому плану</v>
      </c>
      <c r="Z6" s="140" t="str">
        <f>K6</f>
        <v>% исп. по сравнению с 1.05.19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01.05.  2019</v>
      </c>
      <c r="AC6" s="131" t="str">
        <f t="shared" si="1"/>
        <v>Исполнено на 1.05.  2020</v>
      </c>
      <c r="AD6" s="153" t="str">
        <f t="shared" si="1"/>
        <v>%% к годовому плану</v>
      </c>
      <c r="AE6" s="140" t="str">
        <f t="shared" si="1"/>
        <v>% исп. по сравнению с 1.05.19</v>
      </c>
      <c r="AF6" s="129" t="str">
        <f t="shared" si="1"/>
        <v>Уточненный план на 2020год</v>
      </c>
      <c r="AG6" s="131" t="str">
        <f t="shared" si="1"/>
        <v>Исполнено на 01.05.  2019</v>
      </c>
      <c r="AH6" s="131" t="str">
        <f t="shared" si="1"/>
        <v>Исполнено на 1.05.  2020</v>
      </c>
      <c r="AI6" s="131" t="str">
        <f t="shared" si="1"/>
        <v>%% к годовому плану</v>
      </c>
      <c r="AJ6" s="159" t="str">
        <f t="shared" si="1"/>
        <v>% исп. по сравнению с 1.05.19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6.4</v>
      </c>
      <c r="D9" s="89">
        <v>7.4</v>
      </c>
      <c r="E9" s="12">
        <f aca="true" t="shared" si="2" ref="E9:E18">D9/B9%</f>
        <v>33.63636363636364</v>
      </c>
      <c r="F9" s="24">
        <f aca="true" t="shared" si="3" ref="F9:F18">D9/C9%</f>
        <v>115.625</v>
      </c>
      <c r="G9" s="52">
        <v>22</v>
      </c>
      <c r="H9" s="87">
        <v>-0.3</v>
      </c>
      <c r="I9" s="87">
        <v>0.4</v>
      </c>
      <c r="J9" s="17">
        <f aca="true" t="shared" si="4" ref="J9:J18">I9/G9%</f>
        <v>1.8181818181818183</v>
      </c>
      <c r="K9" s="25">
        <f aca="true" t="shared" si="5" ref="K9:K18">I9/H9%</f>
        <v>-133.33333333333334</v>
      </c>
      <c r="L9" s="5">
        <v>150</v>
      </c>
      <c r="M9" s="89">
        <v>64.3</v>
      </c>
      <c r="N9" s="89">
        <v>90.1</v>
      </c>
      <c r="O9" s="12">
        <f aca="true" t="shared" si="6" ref="O9:O18">N9/L9%</f>
        <v>60.06666666666666</v>
      </c>
      <c r="P9" s="24">
        <f aca="true" t="shared" si="7" ref="P9:P18">N9/M9%</f>
        <v>140.1244167962675</v>
      </c>
      <c r="Q9" s="5">
        <v>280</v>
      </c>
      <c r="R9" s="89">
        <v>16.7</v>
      </c>
      <c r="S9" s="89">
        <v>18.3</v>
      </c>
      <c r="T9" s="12">
        <f aca="true" t="shared" si="8" ref="T9:T18">S9/Q9%</f>
        <v>6.5357142857142865</v>
      </c>
      <c r="U9" s="24">
        <f aca="true" t="shared" si="9" ref="U9:U18">S9/R9%</f>
        <v>109.5808383233533</v>
      </c>
      <c r="V9" s="6">
        <v>1</v>
      </c>
      <c r="W9" s="89"/>
      <c r="X9" s="89"/>
      <c r="Y9" s="17">
        <f aca="true" t="shared" si="10" ref="Y9:Y18">X9/V9%</f>
        <v>0</v>
      </c>
      <c r="Z9" s="25" t="e">
        <f aca="true" t="shared" si="11" ref="Z9:Z18">X9/W9%</f>
        <v>#DIV/0!</v>
      </c>
      <c r="AA9" s="6">
        <v>6</v>
      </c>
      <c r="AB9" s="87">
        <v>4.3</v>
      </c>
      <c r="AC9" s="87"/>
      <c r="AD9" s="17">
        <f aca="true" t="shared" si="12" ref="AD9:AD18">AC9/AA9%</f>
        <v>0</v>
      </c>
      <c r="AE9" s="34">
        <f aca="true" t="shared" si="13" ref="AE9:AE18">AC9/AB9%</f>
        <v>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8.8</v>
      </c>
      <c r="D10" s="88">
        <v>10.8</v>
      </c>
      <c r="E10" s="13">
        <f t="shared" si="2"/>
        <v>30.85714285714286</v>
      </c>
      <c r="F10" s="24">
        <f t="shared" si="3"/>
        <v>122.72727272727272</v>
      </c>
      <c r="G10" s="49">
        <v>82</v>
      </c>
      <c r="H10" s="88">
        <v>3.6</v>
      </c>
      <c r="I10" s="88">
        <v>1.7</v>
      </c>
      <c r="J10" s="17">
        <f t="shared" si="4"/>
        <v>2.073170731707317</v>
      </c>
      <c r="K10" s="28">
        <f t="shared" si="5"/>
        <v>47.222222222222214</v>
      </c>
      <c r="L10" s="1">
        <v>140</v>
      </c>
      <c r="M10" s="88">
        <v>39.8</v>
      </c>
      <c r="N10" s="88">
        <v>90.7</v>
      </c>
      <c r="O10" s="13">
        <f t="shared" si="6"/>
        <v>64.78571428571429</v>
      </c>
      <c r="P10" s="27">
        <f t="shared" si="7"/>
        <v>227.88944723618093</v>
      </c>
      <c r="Q10" s="1">
        <v>450</v>
      </c>
      <c r="R10" s="88">
        <v>34.2</v>
      </c>
      <c r="S10" s="88">
        <v>57.6</v>
      </c>
      <c r="T10" s="13">
        <f t="shared" si="8"/>
        <v>12.8</v>
      </c>
      <c r="U10" s="27">
        <f t="shared" si="9"/>
        <v>168.42105263157893</v>
      </c>
      <c r="V10" s="3">
        <v>1</v>
      </c>
      <c r="W10" s="88"/>
      <c r="X10" s="88">
        <v>1.4</v>
      </c>
      <c r="Y10" s="13">
        <f t="shared" si="10"/>
        <v>140</v>
      </c>
      <c r="Z10" s="28" t="e">
        <f t="shared" si="11"/>
        <v>#DIV/0!</v>
      </c>
      <c r="AA10" s="3">
        <v>6</v>
      </c>
      <c r="AB10" s="88">
        <v>3.3</v>
      </c>
      <c r="AC10" s="88">
        <v>9.4</v>
      </c>
      <c r="AD10" s="13">
        <f t="shared" si="12"/>
        <v>156.66666666666669</v>
      </c>
      <c r="AE10" s="27">
        <f t="shared" si="13"/>
        <v>284.8484848484849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389.9</v>
      </c>
      <c r="D11" s="89">
        <v>421.8</v>
      </c>
      <c r="E11" s="12">
        <f t="shared" si="2"/>
        <v>30.565217391304348</v>
      </c>
      <c r="F11" s="24">
        <f t="shared" si="3"/>
        <v>108.18158502180047</v>
      </c>
      <c r="G11" s="51">
        <v>800</v>
      </c>
      <c r="H11" s="89">
        <v>51.9</v>
      </c>
      <c r="I11" s="89">
        <v>80.1</v>
      </c>
      <c r="J11" s="12">
        <f t="shared" si="4"/>
        <v>10.0125</v>
      </c>
      <c r="K11" s="30">
        <f t="shared" si="5"/>
        <v>154.33526011560693</v>
      </c>
      <c r="L11" s="2">
        <v>1974</v>
      </c>
      <c r="M11" s="89">
        <v>677.5</v>
      </c>
      <c r="N11" s="89">
        <v>771.1</v>
      </c>
      <c r="O11" s="12">
        <f t="shared" si="6"/>
        <v>39.06281661600811</v>
      </c>
      <c r="P11" s="24">
        <f t="shared" si="7"/>
        <v>113.81549815498154</v>
      </c>
      <c r="Q11" s="2">
        <v>1840</v>
      </c>
      <c r="R11" s="89">
        <v>99.3</v>
      </c>
      <c r="S11" s="89">
        <v>133.4</v>
      </c>
      <c r="T11" s="12">
        <f t="shared" si="8"/>
        <v>7.250000000000001</v>
      </c>
      <c r="U11" s="24">
        <f t="shared" si="9"/>
        <v>134.34038267875127</v>
      </c>
      <c r="V11" s="4">
        <v>20</v>
      </c>
      <c r="W11" s="89">
        <v>3.6</v>
      </c>
      <c r="X11" s="89">
        <v>1.2</v>
      </c>
      <c r="Y11" s="12">
        <f t="shared" si="10"/>
        <v>5.999999999999999</v>
      </c>
      <c r="Z11" s="30">
        <f t="shared" si="11"/>
        <v>33.33333333333333</v>
      </c>
      <c r="AA11" s="4">
        <v>13</v>
      </c>
      <c r="AB11" s="89">
        <v>3.4</v>
      </c>
      <c r="AC11" s="89">
        <v>1.6</v>
      </c>
      <c r="AD11" s="12">
        <f t="shared" si="12"/>
        <v>12.307692307692308</v>
      </c>
      <c r="AE11" s="24">
        <f t="shared" si="13"/>
        <v>47.05882352941176</v>
      </c>
      <c r="AF11" s="3"/>
      <c r="AG11" s="101"/>
      <c r="AH11" s="101"/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3.6</v>
      </c>
      <c r="D12" s="88">
        <v>2.5</v>
      </c>
      <c r="E12" s="13">
        <f t="shared" si="2"/>
        <v>25</v>
      </c>
      <c r="F12" s="28">
        <f t="shared" si="3"/>
        <v>69.44444444444444</v>
      </c>
      <c r="G12" s="49">
        <v>36</v>
      </c>
      <c r="H12" s="88">
        <v>-0.9</v>
      </c>
      <c r="I12" s="88">
        <v>9</v>
      </c>
      <c r="J12" s="13">
        <f t="shared" si="4"/>
        <v>25</v>
      </c>
      <c r="K12" s="28">
        <f t="shared" si="5"/>
        <v>-999.9999999999999</v>
      </c>
      <c r="L12" s="16">
        <v>106</v>
      </c>
      <c r="M12" s="88">
        <v>35.6</v>
      </c>
      <c r="N12" s="88">
        <v>62.6</v>
      </c>
      <c r="O12" s="13">
        <f t="shared" si="6"/>
        <v>59.056603773584904</v>
      </c>
      <c r="P12" s="28">
        <f t="shared" si="7"/>
        <v>175.84269662921346</v>
      </c>
      <c r="Q12" s="16">
        <v>240</v>
      </c>
      <c r="R12" s="88">
        <v>20.2</v>
      </c>
      <c r="S12" s="88">
        <v>18.4</v>
      </c>
      <c r="T12" s="13">
        <f t="shared" si="8"/>
        <v>7.666666666666666</v>
      </c>
      <c r="U12" s="28">
        <f t="shared" si="9"/>
        <v>91.08910891089108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1.5</v>
      </c>
      <c r="AC12" s="88">
        <v>1.3</v>
      </c>
      <c r="AD12" s="13">
        <f t="shared" si="12"/>
        <v>26</v>
      </c>
      <c r="AE12" s="27">
        <f t="shared" si="13"/>
        <v>86.66666666666667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11.3</v>
      </c>
      <c r="D13" s="88">
        <v>12.1</v>
      </c>
      <c r="E13" s="13">
        <f t="shared" si="2"/>
        <v>28.80952380952381</v>
      </c>
      <c r="F13" s="28">
        <f t="shared" si="3"/>
        <v>107.0796460176991</v>
      </c>
      <c r="G13" s="49">
        <v>70</v>
      </c>
      <c r="H13" s="88">
        <v>2.7</v>
      </c>
      <c r="I13" s="88">
        <v>1.4</v>
      </c>
      <c r="J13" s="13">
        <f t="shared" si="4"/>
        <v>2</v>
      </c>
      <c r="K13" s="28">
        <f t="shared" si="5"/>
        <v>51.85185185185184</v>
      </c>
      <c r="L13" s="16">
        <v>280</v>
      </c>
      <c r="M13" s="88">
        <v>94.5</v>
      </c>
      <c r="N13" s="88">
        <v>205.2</v>
      </c>
      <c r="O13" s="13">
        <f t="shared" si="6"/>
        <v>73.28571428571429</v>
      </c>
      <c r="P13" s="28">
        <f t="shared" si="7"/>
        <v>217.14285714285714</v>
      </c>
      <c r="Q13" s="16">
        <v>330</v>
      </c>
      <c r="R13" s="88">
        <v>24.8</v>
      </c>
      <c r="S13" s="88">
        <v>30.2</v>
      </c>
      <c r="T13" s="13">
        <f t="shared" si="8"/>
        <v>9.151515151515152</v>
      </c>
      <c r="U13" s="28">
        <f t="shared" si="9"/>
        <v>121.77419354838709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17.4</v>
      </c>
      <c r="AC13" s="88">
        <v>2.9</v>
      </c>
      <c r="AD13" s="13">
        <f t="shared" si="12"/>
        <v>57.99999999999999</v>
      </c>
      <c r="AE13" s="27">
        <f t="shared" si="13"/>
        <v>16.666666666666668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13.3</v>
      </c>
      <c r="D14" s="88">
        <v>15.7</v>
      </c>
      <c r="E14" s="13">
        <f t="shared" si="2"/>
        <v>34.888888888888886</v>
      </c>
      <c r="F14" s="28">
        <f t="shared" si="3"/>
        <v>118.04511278195487</v>
      </c>
      <c r="G14" s="49">
        <v>40</v>
      </c>
      <c r="H14" s="88">
        <v>1.7</v>
      </c>
      <c r="I14" s="88">
        <v>10.8</v>
      </c>
      <c r="J14" s="13">
        <f t="shared" si="4"/>
        <v>27</v>
      </c>
      <c r="K14" s="28">
        <f t="shared" si="5"/>
        <v>635.2941176470588</v>
      </c>
      <c r="L14" s="16">
        <v>170</v>
      </c>
      <c r="M14" s="88">
        <v>50.3</v>
      </c>
      <c r="N14" s="88">
        <v>135.2</v>
      </c>
      <c r="O14" s="13">
        <f t="shared" si="6"/>
        <v>79.52941176470588</v>
      </c>
      <c r="P14" s="28">
        <f t="shared" si="7"/>
        <v>268.7872763419483</v>
      </c>
      <c r="Q14" s="16">
        <v>330</v>
      </c>
      <c r="R14" s="88">
        <v>12.1</v>
      </c>
      <c r="S14" s="88">
        <v>22.4</v>
      </c>
      <c r="T14" s="13">
        <f t="shared" si="8"/>
        <v>6.787878787878788</v>
      </c>
      <c r="U14" s="28">
        <f t="shared" si="9"/>
        <v>185.12396694214874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1</v>
      </c>
      <c r="AC14" s="88">
        <v>1.2</v>
      </c>
      <c r="AD14" s="13">
        <f t="shared" si="12"/>
        <v>23.999999999999996</v>
      </c>
      <c r="AE14" s="27">
        <f t="shared" si="13"/>
        <v>120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1.1</v>
      </c>
      <c r="D15" s="88">
        <v>2.2</v>
      </c>
      <c r="E15" s="13">
        <f t="shared" si="2"/>
        <v>36.66666666666667</v>
      </c>
      <c r="F15" s="28">
        <f t="shared" si="3"/>
        <v>200</v>
      </c>
      <c r="G15" s="49">
        <v>50</v>
      </c>
      <c r="H15" s="88">
        <v>1.7</v>
      </c>
      <c r="I15" s="88">
        <v>3.6</v>
      </c>
      <c r="J15" s="13">
        <f t="shared" si="4"/>
        <v>7.2</v>
      </c>
      <c r="K15" s="28">
        <f t="shared" si="5"/>
        <v>211.76470588235293</v>
      </c>
      <c r="L15" s="16">
        <v>220</v>
      </c>
      <c r="M15" s="88">
        <v>72.8</v>
      </c>
      <c r="N15" s="88">
        <v>131.9</v>
      </c>
      <c r="O15" s="13">
        <f t="shared" si="6"/>
        <v>59.95454545454545</v>
      </c>
      <c r="P15" s="28">
        <f t="shared" si="7"/>
        <v>181.1813186813187</v>
      </c>
      <c r="Q15" s="16">
        <v>260</v>
      </c>
      <c r="R15" s="88">
        <v>7</v>
      </c>
      <c r="S15" s="88">
        <v>26.1</v>
      </c>
      <c r="T15" s="13">
        <f t="shared" si="8"/>
        <v>10.038461538461538</v>
      </c>
      <c r="U15" s="28">
        <f t="shared" si="9"/>
        <v>372.85714285714283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0.7</v>
      </c>
      <c r="AC15" s="88">
        <v>0.8</v>
      </c>
      <c r="AD15" s="13">
        <f t="shared" si="12"/>
        <v>40</v>
      </c>
      <c r="AE15" s="27">
        <f t="shared" si="13"/>
        <v>114.2857142857143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6.8</v>
      </c>
      <c r="D16" s="88">
        <v>7.8</v>
      </c>
      <c r="E16" s="13">
        <f t="shared" si="2"/>
        <v>31.2</v>
      </c>
      <c r="F16" s="28">
        <f t="shared" si="3"/>
        <v>114.70588235294116</v>
      </c>
      <c r="G16" s="49">
        <v>38</v>
      </c>
      <c r="H16" s="88">
        <v>5.2</v>
      </c>
      <c r="I16" s="88">
        <v>6.7</v>
      </c>
      <c r="J16" s="17">
        <f t="shared" si="4"/>
        <v>17.63157894736842</v>
      </c>
      <c r="K16" s="28">
        <f t="shared" si="5"/>
        <v>128.84615384615384</v>
      </c>
      <c r="L16" s="16">
        <v>170</v>
      </c>
      <c r="M16" s="88">
        <v>44.6</v>
      </c>
      <c r="N16" s="88">
        <v>71.5</v>
      </c>
      <c r="O16" s="13">
        <f t="shared" si="6"/>
        <v>42.05882352941177</v>
      </c>
      <c r="P16" s="28">
        <f t="shared" si="7"/>
        <v>160.31390134529147</v>
      </c>
      <c r="Q16" s="16">
        <v>300</v>
      </c>
      <c r="R16" s="88">
        <v>17.2</v>
      </c>
      <c r="S16" s="88">
        <v>27.6</v>
      </c>
      <c r="T16" s="13">
        <f t="shared" si="8"/>
        <v>9.200000000000001</v>
      </c>
      <c r="U16" s="28">
        <f t="shared" si="9"/>
        <v>160.46511627906978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0.1</v>
      </c>
      <c r="AC16" s="88">
        <v>0.1</v>
      </c>
      <c r="AD16" s="13">
        <f t="shared" si="12"/>
        <v>2.5</v>
      </c>
      <c r="AE16" s="27">
        <f t="shared" si="13"/>
        <v>100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10.9</v>
      </c>
      <c r="D17" s="88">
        <v>12.2</v>
      </c>
      <c r="E17" s="13">
        <f t="shared" si="2"/>
        <v>34.857142857142854</v>
      </c>
      <c r="F17" s="28">
        <f t="shared" si="3"/>
        <v>111.92660550458714</v>
      </c>
      <c r="G17" s="49">
        <v>80</v>
      </c>
      <c r="H17" s="88">
        <v>2.6</v>
      </c>
      <c r="I17" s="88">
        <v>1.6</v>
      </c>
      <c r="J17" s="13">
        <f t="shared" si="4"/>
        <v>2</v>
      </c>
      <c r="K17" s="28">
        <f t="shared" si="5"/>
        <v>61.53846153846153</v>
      </c>
      <c r="L17" s="16">
        <v>160</v>
      </c>
      <c r="M17" s="88">
        <v>55.7</v>
      </c>
      <c r="N17" s="88">
        <v>104.8</v>
      </c>
      <c r="O17" s="13">
        <f t="shared" si="6"/>
        <v>65.5</v>
      </c>
      <c r="P17" s="28">
        <f t="shared" si="7"/>
        <v>188.15080789946137</v>
      </c>
      <c r="Q17" s="16">
        <v>320</v>
      </c>
      <c r="R17" s="88">
        <v>24.9</v>
      </c>
      <c r="S17" s="88">
        <v>34.6</v>
      </c>
      <c r="T17" s="13">
        <f t="shared" si="8"/>
        <v>10.8125</v>
      </c>
      <c r="U17" s="28">
        <f t="shared" si="9"/>
        <v>138.9558232931727</v>
      </c>
      <c r="V17" s="16">
        <v>8</v>
      </c>
      <c r="W17" s="88"/>
      <c r="X17" s="88"/>
      <c r="Y17" s="13">
        <f t="shared" si="10"/>
        <v>0</v>
      </c>
      <c r="Z17" s="28" t="e">
        <f t="shared" si="11"/>
        <v>#DIV/0!</v>
      </c>
      <c r="AA17" s="16">
        <v>4</v>
      </c>
      <c r="AB17" s="88">
        <v>0.5</v>
      </c>
      <c r="AC17" s="88">
        <v>2.2</v>
      </c>
      <c r="AD17" s="13">
        <f t="shared" si="12"/>
        <v>55</v>
      </c>
      <c r="AE17" s="27">
        <f t="shared" si="13"/>
        <v>440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452.1</v>
      </c>
      <c r="D18" s="88">
        <f>SUM(D9:D17)</f>
        <v>492.5</v>
      </c>
      <c r="E18" s="13">
        <f t="shared" si="2"/>
        <v>30.78125</v>
      </c>
      <c r="F18" s="28">
        <f t="shared" si="3"/>
        <v>108.93607608936077</v>
      </c>
      <c r="G18" s="39">
        <f>SUM(G9:G17)</f>
        <v>1218</v>
      </c>
      <c r="H18" s="90">
        <f>SUM(H9:H17)</f>
        <v>68.2</v>
      </c>
      <c r="I18" s="90">
        <f>SUM(I9:I17)</f>
        <v>115.29999999999998</v>
      </c>
      <c r="J18" s="13">
        <f t="shared" si="4"/>
        <v>9.466338259441706</v>
      </c>
      <c r="K18" s="28">
        <f t="shared" si="5"/>
        <v>169.06158357771258</v>
      </c>
      <c r="L18" s="22">
        <f>SUM(L9:L17)</f>
        <v>3370</v>
      </c>
      <c r="M18" s="88">
        <f>SUM(M9:M17)</f>
        <v>1135.1</v>
      </c>
      <c r="N18" s="88">
        <f>SUM(N9:N17)</f>
        <v>1663.1000000000001</v>
      </c>
      <c r="O18" s="13">
        <f t="shared" si="6"/>
        <v>49.35014836795252</v>
      </c>
      <c r="P18" s="28">
        <f t="shared" si="7"/>
        <v>146.51572548674127</v>
      </c>
      <c r="Q18" s="22">
        <f>SUM(Q9:Q17)</f>
        <v>4350</v>
      </c>
      <c r="R18" s="88">
        <f>SUM(R9:R17)</f>
        <v>256.4</v>
      </c>
      <c r="S18" s="88">
        <f>SUM(S9:S17)</f>
        <v>368.6000000000001</v>
      </c>
      <c r="T18" s="13">
        <f t="shared" si="8"/>
        <v>8.473563218390806</v>
      </c>
      <c r="U18" s="28">
        <f t="shared" si="9"/>
        <v>143.75975039001565</v>
      </c>
      <c r="V18" s="22">
        <f>SUM(V9:V17)</f>
        <v>30</v>
      </c>
      <c r="W18" s="109">
        <f>SUM(W9:W17)</f>
        <v>3.6</v>
      </c>
      <c r="X18" s="88">
        <f>SUM(X9:X17)</f>
        <v>2.5999999999999996</v>
      </c>
      <c r="Y18" s="13">
        <f t="shared" si="10"/>
        <v>8.666666666666666</v>
      </c>
      <c r="Z18" s="28">
        <f t="shared" si="11"/>
        <v>72.2222222222222</v>
      </c>
      <c r="AA18" s="22">
        <f>SUM(AA9:AA17)</f>
        <v>50</v>
      </c>
      <c r="AB18" s="88">
        <f>SUM(AB9:AB17)</f>
        <v>32.2</v>
      </c>
      <c r="AC18" s="88">
        <f>SUM(AC9:AC17)</f>
        <v>19.500000000000004</v>
      </c>
      <c r="AD18" s="13">
        <f t="shared" si="12"/>
        <v>39.00000000000001</v>
      </c>
      <c r="AE18" s="27">
        <f t="shared" si="13"/>
        <v>60.55900621118013</v>
      </c>
      <c r="AF18" s="9">
        <f>SUM(AF9:AF17)</f>
        <v>0</v>
      </c>
      <c r="AG18" s="101">
        <f>SUM(AG9:AG17)</f>
        <v>0</v>
      </c>
      <c r="AH18" s="101">
        <f>SUM(AH9:AH17)</f>
        <v>0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22309.300000000003</v>
      </c>
      <c r="D19" s="91">
        <f>D20-D18</f>
        <v>24225.6</v>
      </c>
      <c r="E19" s="13">
        <f>D19/B19%</f>
        <v>29.871270036991366</v>
      </c>
      <c r="F19" s="28">
        <f>D19/C19%</f>
        <v>108.58969129466185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1775.1000000000001</v>
      </c>
      <c r="X19" s="91">
        <f>X20-X18</f>
        <v>1321.7</v>
      </c>
      <c r="Y19" s="13">
        <f>X19/V19%</f>
        <v>47.20357142857143</v>
      </c>
      <c r="Z19" s="28">
        <f>X19/W19%</f>
        <v>74.45777702664638</v>
      </c>
      <c r="AA19" s="19">
        <f>AA20-AA18</f>
        <v>110</v>
      </c>
      <c r="AB19" s="88">
        <f>AB20-AB18</f>
        <v>74.6</v>
      </c>
      <c r="AC19" s="88">
        <f>AC20-AC18</f>
        <v>45.7</v>
      </c>
      <c r="AD19" s="13">
        <f>AC19/AA19%</f>
        <v>41.54545454545455</v>
      </c>
      <c r="AE19" s="28">
        <f>AC19/AB19%</f>
        <v>61.26005361930295</v>
      </c>
      <c r="AF19" s="19">
        <f>AF20-AF18</f>
        <v>1800</v>
      </c>
      <c r="AG19" s="88">
        <f>AG20-AG18</f>
        <v>585.2</v>
      </c>
      <c r="AH19" s="88">
        <f>AH20-AH18</f>
        <v>569.5</v>
      </c>
      <c r="AI19" s="13">
        <f>AH19/AF19%</f>
        <v>31.63888888888889</v>
      </c>
      <c r="AJ19" s="28">
        <f>AH19/AG19%</f>
        <v>97.31715652768284</v>
      </c>
    </row>
    <row r="20" spans="1:36" ht="44.25" customHeight="1" thickBot="1">
      <c r="A20" s="63" t="s">
        <v>0</v>
      </c>
      <c r="B20" s="19">
        <v>82700</v>
      </c>
      <c r="C20" s="92">
        <v>22761.4</v>
      </c>
      <c r="D20" s="92">
        <v>24718.1</v>
      </c>
      <c r="E20" s="13">
        <f>D20/B20%</f>
        <v>29.88887545344619</v>
      </c>
      <c r="F20" s="28">
        <f>D20/C20%</f>
        <v>108.59657138840316</v>
      </c>
      <c r="G20" s="13">
        <f>G18</f>
        <v>1218</v>
      </c>
      <c r="H20" s="88">
        <v>68.2</v>
      </c>
      <c r="I20" s="88">
        <f>I18</f>
        <v>115.29999999999998</v>
      </c>
      <c r="J20" s="13">
        <f>I20/G20%</f>
        <v>9.466338259441706</v>
      </c>
      <c r="K20" s="28">
        <f>I20/H20%</f>
        <v>169.06158357771258</v>
      </c>
      <c r="L20" s="19">
        <f>L18+L19</f>
        <v>3370</v>
      </c>
      <c r="M20" s="88">
        <f>M18</f>
        <v>1135.1</v>
      </c>
      <c r="N20" s="88">
        <f>N18</f>
        <v>1663.1000000000001</v>
      </c>
      <c r="O20" s="13">
        <f>N20/L20%</f>
        <v>49.35014836795252</v>
      </c>
      <c r="P20" s="28">
        <f>N20/M20%</f>
        <v>146.51572548674127</v>
      </c>
      <c r="Q20" s="19">
        <f>Q18+Q19</f>
        <v>4350</v>
      </c>
      <c r="R20" s="88">
        <f>R18</f>
        <v>256.4</v>
      </c>
      <c r="S20" s="88">
        <f>S18</f>
        <v>368.6000000000001</v>
      </c>
      <c r="T20" s="13">
        <f>S20/Q20%</f>
        <v>8.473563218390806</v>
      </c>
      <c r="U20" s="28">
        <f>S20/R20%</f>
        <v>143.75975039001565</v>
      </c>
      <c r="V20" s="19">
        <v>2830</v>
      </c>
      <c r="W20" s="91">
        <v>1778.7</v>
      </c>
      <c r="X20" s="91">
        <v>1324.3</v>
      </c>
      <c r="Y20" s="13">
        <f>X20/V20%</f>
        <v>46.79505300353357</v>
      </c>
      <c r="Z20" s="28">
        <f>X20/W20%</f>
        <v>74.4532523753303</v>
      </c>
      <c r="AA20" s="19">
        <v>160</v>
      </c>
      <c r="AB20" s="92">
        <v>106.8</v>
      </c>
      <c r="AC20" s="92">
        <v>65.2</v>
      </c>
      <c r="AD20" s="13">
        <f>AC20/AA20%</f>
        <v>40.75</v>
      </c>
      <c r="AE20" s="27">
        <f>AC20/AB20%</f>
        <v>61.048689138576776</v>
      </c>
      <c r="AF20" s="11">
        <v>1800</v>
      </c>
      <c r="AG20" s="110">
        <v>585.2</v>
      </c>
      <c r="AH20" s="110">
        <v>569.5</v>
      </c>
      <c r="AI20" s="13">
        <f>AH20/AF20%</f>
        <v>31.63888888888889</v>
      </c>
      <c r="AJ20" s="28">
        <f>AH20/AG20%</f>
        <v>97.31715652768284</v>
      </c>
    </row>
    <row r="22" ht="15.75" thickBot="1"/>
    <row r="23" spans="1:36" ht="15" customHeight="1">
      <c r="A23" s="133" t="s">
        <v>12</v>
      </c>
      <c r="B23" s="141" t="s">
        <v>57</v>
      </c>
      <c r="C23" s="162"/>
      <c r="D23" s="162"/>
      <c r="E23" s="162"/>
      <c r="F23" s="162"/>
      <c r="G23" s="173" t="s">
        <v>23</v>
      </c>
      <c r="H23" s="174"/>
      <c r="I23" s="174"/>
      <c r="J23" s="174"/>
      <c r="K23" s="175"/>
      <c r="L23" s="141" t="s">
        <v>54</v>
      </c>
      <c r="M23" s="142"/>
      <c r="N23" s="142"/>
      <c r="O23" s="142"/>
      <c r="P23" s="143"/>
      <c r="Q23" s="141" t="s">
        <v>11</v>
      </c>
      <c r="R23" s="162"/>
      <c r="S23" s="162"/>
      <c r="T23" s="162"/>
      <c r="U23" s="171"/>
      <c r="V23" s="141" t="s">
        <v>19</v>
      </c>
      <c r="W23" s="162"/>
      <c r="X23" s="162"/>
      <c r="Y23" s="162"/>
      <c r="Z23" s="171"/>
      <c r="AA23" s="141" t="s">
        <v>24</v>
      </c>
      <c r="AB23" s="162"/>
      <c r="AC23" s="162"/>
      <c r="AD23" s="162"/>
      <c r="AE23" s="162"/>
      <c r="AF23" s="179" t="s">
        <v>20</v>
      </c>
      <c r="AG23" s="180"/>
      <c r="AH23" s="180"/>
      <c r="AI23" s="180"/>
      <c r="AJ23" s="181"/>
    </row>
    <row r="24" spans="1:36" ht="55.5" customHeight="1">
      <c r="A24" s="134"/>
      <c r="B24" s="163"/>
      <c r="C24" s="164"/>
      <c r="D24" s="164"/>
      <c r="E24" s="164"/>
      <c r="F24" s="164"/>
      <c r="G24" s="176"/>
      <c r="H24" s="177"/>
      <c r="I24" s="177"/>
      <c r="J24" s="177"/>
      <c r="K24" s="178"/>
      <c r="L24" s="144"/>
      <c r="M24" s="145"/>
      <c r="N24" s="145"/>
      <c r="O24" s="145"/>
      <c r="P24" s="146"/>
      <c r="Q24" s="163"/>
      <c r="R24" s="164"/>
      <c r="S24" s="164"/>
      <c r="T24" s="164"/>
      <c r="U24" s="172"/>
      <c r="V24" s="163"/>
      <c r="W24" s="164"/>
      <c r="X24" s="164"/>
      <c r="Y24" s="164"/>
      <c r="Z24" s="172"/>
      <c r="AA24" s="163"/>
      <c r="AB24" s="164"/>
      <c r="AC24" s="164"/>
      <c r="AD24" s="164"/>
      <c r="AE24" s="164"/>
      <c r="AF24" s="182"/>
      <c r="AG24" s="183"/>
      <c r="AH24" s="183"/>
      <c r="AI24" s="183"/>
      <c r="AJ24" s="184"/>
    </row>
    <row r="25" spans="1:36" ht="15" customHeight="1">
      <c r="A25" s="134"/>
      <c r="B25" s="126" t="str">
        <f>B6</f>
        <v>Уточненный план на 2020год</v>
      </c>
      <c r="C25" s="131" t="str">
        <f>C6</f>
        <v>Исполнено на 01.05.  2019</v>
      </c>
      <c r="D25" s="131" t="str">
        <f>D6</f>
        <v>Исполнено на 1.05.  2020</v>
      </c>
      <c r="E25" s="153" t="str">
        <f>E6</f>
        <v>%% к годовому плану</v>
      </c>
      <c r="F25" s="140" t="str">
        <f>F6</f>
        <v>% исп. по сравнению с 1.05.19</v>
      </c>
      <c r="G25" s="129" t="str">
        <f>B6</f>
        <v>Уточненный план на 2020год</v>
      </c>
      <c r="H25" s="131" t="str">
        <f>C6</f>
        <v>Исполнено на 01.05.  2019</v>
      </c>
      <c r="I25" s="131" t="str">
        <f>D6</f>
        <v>Исполнено на 1.05.  2020</v>
      </c>
      <c r="J25" s="153" t="str">
        <f>E6</f>
        <v>%% к годовому плану</v>
      </c>
      <c r="K25" s="140" t="str">
        <f>F6</f>
        <v>% исп. по сравнению с 1.05.19</v>
      </c>
      <c r="L25" s="129" t="str">
        <f>B6</f>
        <v>Уточненный план на 2020год</v>
      </c>
      <c r="M25" s="131" t="str">
        <f>C6</f>
        <v>Исполнено на 01.05.  2019</v>
      </c>
      <c r="N25" s="131" t="str">
        <f>D6</f>
        <v>Исполнено на 1.05.  2020</v>
      </c>
      <c r="O25" s="153" t="str">
        <f>E6</f>
        <v>%% к годовому плану</v>
      </c>
      <c r="P25" s="140" t="str">
        <f>F6</f>
        <v>% исп. по сравнению с 1.05.19</v>
      </c>
      <c r="Q25" s="126" t="str">
        <f aca="true" t="shared" si="16" ref="Q25:Z25">B6</f>
        <v>Уточненный план на 2020год</v>
      </c>
      <c r="R25" s="131" t="str">
        <f t="shared" si="16"/>
        <v>Исполнено на 01.05.  2019</v>
      </c>
      <c r="S25" s="131" t="str">
        <f t="shared" si="16"/>
        <v>Исполнено на 1.05.  2020</v>
      </c>
      <c r="T25" s="153" t="str">
        <f t="shared" si="16"/>
        <v>%% к годовому плану</v>
      </c>
      <c r="U25" s="140" t="str">
        <f t="shared" si="16"/>
        <v>% исп. по сравнению с 1.05.19</v>
      </c>
      <c r="V25" s="126" t="str">
        <f t="shared" si="16"/>
        <v>Уточненный план на 2020год</v>
      </c>
      <c r="W25" s="131" t="str">
        <f t="shared" si="16"/>
        <v>Исполнено на 01.05.  2019</v>
      </c>
      <c r="X25" s="131" t="str">
        <f t="shared" si="16"/>
        <v>Исполнено на 1.05.  2020</v>
      </c>
      <c r="Y25" s="153" t="str">
        <f t="shared" si="16"/>
        <v>%% к годовому плану</v>
      </c>
      <c r="Z25" s="140" t="str">
        <f t="shared" si="16"/>
        <v>% исп. по сравнению с 1.05.19</v>
      </c>
      <c r="AA25" s="126" t="str">
        <f>G6</f>
        <v>Уточненный план на 2020год</v>
      </c>
      <c r="AB25" s="131" t="str">
        <f>H6</f>
        <v>Исполнено на 01.05.  2019</v>
      </c>
      <c r="AC25" s="131" t="str">
        <f>I6</f>
        <v>Исполнено на 1.05.  2020</v>
      </c>
      <c r="AD25" s="153" t="str">
        <f>J6</f>
        <v>%% к годовому плану</v>
      </c>
      <c r="AE25" s="140" t="str">
        <f>K6</f>
        <v>% исп. по сравнению с 1.05.19</v>
      </c>
      <c r="AF25" s="129" t="str">
        <f>G6</f>
        <v>Уточненный план на 2020год</v>
      </c>
      <c r="AG25" s="131" t="str">
        <f>H6</f>
        <v>Исполнено на 01.05.  2019</v>
      </c>
      <c r="AH25" s="131" t="str">
        <f>I6</f>
        <v>Исполнено на 1.05.  2020</v>
      </c>
      <c r="AI25" s="131" t="str">
        <f>J6</f>
        <v>%% к годовому плану</v>
      </c>
      <c r="AJ25" s="159" t="str">
        <f>K6</f>
        <v>% исп. по сравнению с 1.05.19</v>
      </c>
    </row>
    <row r="26" spans="1:36" ht="15" customHeight="1">
      <c r="A26" s="134"/>
      <c r="B26" s="127"/>
      <c r="C26" s="131"/>
      <c r="D26" s="131"/>
      <c r="E26" s="154"/>
      <c r="F26" s="140"/>
      <c r="G26" s="129"/>
      <c r="H26" s="131"/>
      <c r="I26" s="131"/>
      <c r="J26" s="154"/>
      <c r="K26" s="140"/>
      <c r="L26" s="129"/>
      <c r="M26" s="131"/>
      <c r="N26" s="131"/>
      <c r="O26" s="154"/>
      <c r="P26" s="140"/>
      <c r="Q26" s="127"/>
      <c r="R26" s="131"/>
      <c r="S26" s="131"/>
      <c r="T26" s="154"/>
      <c r="U26" s="140"/>
      <c r="V26" s="127"/>
      <c r="W26" s="131"/>
      <c r="X26" s="131"/>
      <c r="Y26" s="154"/>
      <c r="Z26" s="140"/>
      <c r="AA26" s="127"/>
      <c r="AB26" s="131"/>
      <c r="AC26" s="131"/>
      <c r="AD26" s="154"/>
      <c r="AE26" s="140"/>
      <c r="AF26" s="182"/>
      <c r="AG26" s="131"/>
      <c r="AH26" s="131"/>
      <c r="AI26" s="131"/>
      <c r="AJ26" s="159"/>
    </row>
    <row r="27" spans="1:36" ht="66.75" customHeight="1" thickBot="1">
      <c r="A27" s="135"/>
      <c r="B27" s="128"/>
      <c r="C27" s="132"/>
      <c r="D27" s="132"/>
      <c r="E27" s="155"/>
      <c r="F27" s="156"/>
      <c r="G27" s="126"/>
      <c r="H27" s="153"/>
      <c r="I27" s="153"/>
      <c r="J27" s="154"/>
      <c r="K27" s="157"/>
      <c r="L27" s="130"/>
      <c r="M27" s="132"/>
      <c r="N27" s="132"/>
      <c r="O27" s="155"/>
      <c r="P27" s="156"/>
      <c r="Q27" s="128"/>
      <c r="R27" s="132"/>
      <c r="S27" s="132"/>
      <c r="T27" s="155"/>
      <c r="U27" s="156"/>
      <c r="V27" s="127"/>
      <c r="W27" s="153"/>
      <c r="X27" s="153"/>
      <c r="Y27" s="155"/>
      <c r="Z27" s="156"/>
      <c r="AA27" s="128"/>
      <c r="AB27" s="132"/>
      <c r="AC27" s="132"/>
      <c r="AD27" s="155"/>
      <c r="AE27" s="156"/>
      <c r="AF27" s="182"/>
      <c r="AG27" s="131"/>
      <c r="AH27" s="131"/>
      <c r="AI27" s="131"/>
      <c r="AJ27" s="159"/>
    </row>
    <row r="28" spans="1:36" ht="29.25" customHeight="1" thickBot="1">
      <c r="A28" s="62" t="s">
        <v>1</v>
      </c>
      <c r="B28" s="16"/>
      <c r="C28" s="88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87"/>
      <c r="I28" s="52"/>
      <c r="J28" s="7" t="e">
        <f aca="true" t="shared" si="19" ref="J28:J38">I28/G28%</f>
        <v>#DIV/0!</v>
      </c>
      <c r="K28" s="40" t="e">
        <f aca="true" t="shared" si="20" ref="K28:K38">I28/H28%</f>
        <v>#DIV/0!</v>
      </c>
      <c r="L28" s="26">
        <v>5</v>
      </c>
      <c r="M28" s="89">
        <v>7.4</v>
      </c>
      <c r="N28" s="54">
        <v>3</v>
      </c>
      <c r="O28" s="12"/>
      <c r="P28" s="30"/>
      <c r="Q28" s="106">
        <v>15</v>
      </c>
      <c r="R28" s="89">
        <v>0.1</v>
      </c>
      <c r="S28" s="89"/>
      <c r="T28" s="89">
        <f aca="true" t="shared" si="21" ref="T28:T37">S28/Q28%</f>
        <v>0</v>
      </c>
      <c r="U28" s="100">
        <f aca="true" t="shared" si="22" ref="U28:U37">S28/R28%</f>
        <v>0</v>
      </c>
      <c r="V28" s="10">
        <f aca="true" t="shared" si="23" ref="V28:X36">B9+G9+L9+Q9+V9+AA9+AF9+B28+G28+L28+Q28</f>
        <v>501</v>
      </c>
      <c r="W28" s="10">
        <f t="shared" si="23"/>
        <v>98.89999999999999</v>
      </c>
      <c r="X28" s="10">
        <f t="shared" si="23"/>
        <v>119.19999999999999</v>
      </c>
      <c r="Y28" s="12">
        <f aca="true" t="shared" si="24" ref="Y28:Y37">X28/V28%</f>
        <v>23.79241516966068</v>
      </c>
      <c r="Z28" s="30">
        <f aca="true" t="shared" si="25" ref="Z28:Z37">X28/W28%</f>
        <v>120.525783619818</v>
      </c>
      <c r="AA28" s="36">
        <v>2754.6</v>
      </c>
      <c r="AB28" s="89">
        <v>936.3</v>
      </c>
      <c r="AC28" s="12">
        <v>1155.4</v>
      </c>
      <c r="AD28" s="12">
        <f aca="true" t="shared" si="26" ref="AD28:AD37">AC28/AA28%</f>
        <v>41.94438393959196</v>
      </c>
      <c r="AE28" s="24">
        <f aca="true" t="shared" si="27" ref="AE28:AE37">AC28/AB28%</f>
        <v>123.40061945957494</v>
      </c>
      <c r="AF28" s="9">
        <f aca="true" t="shared" si="28" ref="AF28:AH36">V28+AA28</f>
        <v>3255.6</v>
      </c>
      <c r="AG28" s="10">
        <f t="shared" si="28"/>
        <v>1035.2</v>
      </c>
      <c r="AH28" s="10">
        <f t="shared" si="28"/>
        <v>1274.6000000000001</v>
      </c>
      <c r="AI28" s="10">
        <f aca="true" t="shared" si="29" ref="AI28:AI37">AH28/AF28%</f>
        <v>39.151001351517394</v>
      </c>
      <c r="AJ28" s="41">
        <f aca="true" t="shared" si="30" ref="AJ28:AJ37">AH28/AG28%</f>
        <v>123.12596599690882</v>
      </c>
    </row>
    <row r="29" spans="1:36" ht="22.5" customHeight="1" thickBot="1">
      <c r="A29" s="63" t="s">
        <v>2</v>
      </c>
      <c r="B29" s="16">
        <v>30</v>
      </c>
      <c r="C29" s="88">
        <v>19.4</v>
      </c>
      <c r="D29" s="13"/>
      <c r="E29" s="13">
        <f t="shared" si="17"/>
        <v>0</v>
      </c>
      <c r="F29" s="28">
        <f t="shared" si="18"/>
        <v>0</v>
      </c>
      <c r="G29" s="19"/>
      <c r="H29" s="88"/>
      <c r="I29" s="49">
        <v>515.9</v>
      </c>
      <c r="J29" s="10" t="e">
        <f t="shared" si="19"/>
        <v>#DIV/0!</v>
      </c>
      <c r="K29" s="41" t="e">
        <f t="shared" si="20"/>
        <v>#DIV/0!</v>
      </c>
      <c r="L29" s="29">
        <v>3</v>
      </c>
      <c r="M29" s="88"/>
      <c r="N29" s="55"/>
      <c r="O29" s="13"/>
      <c r="P29" s="28"/>
      <c r="Q29" s="107">
        <v>25</v>
      </c>
      <c r="R29" s="88">
        <v>25.1</v>
      </c>
      <c r="S29" s="88">
        <v>36.9</v>
      </c>
      <c r="T29" s="88">
        <f t="shared" si="21"/>
        <v>147.6</v>
      </c>
      <c r="U29" s="102">
        <f t="shared" si="22"/>
        <v>147.01195219123505</v>
      </c>
      <c r="V29" s="10">
        <f t="shared" si="23"/>
        <v>772</v>
      </c>
      <c r="W29" s="10">
        <f t="shared" si="23"/>
        <v>134.2</v>
      </c>
      <c r="X29" s="10">
        <f t="shared" si="23"/>
        <v>724.4</v>
      </c>
      <c r="Y29" s="13">
        <f t="shared" si="24"/>
        <v>93.83419689119171</v>
      </c>
      <c r="Z29" s="28">
        <f t="shared" si="25"/>
        <v>539.7913561847988</v>
      </c>
      <c r="AA29" s="37">
        <v>6261.4</v>
      </c>
      <c r="AB29" s="88">
        <v>1370</v>
      </c>
      <c r="AC29" s="13">
        <v>1698.3</v>
      </c>
      <c r="AD29" s="13">
        <f t="shared" si="26"/>
        <v>27.12332705145814</v>
      </c>
      <c r="AE29" s="27">
        <f t="shared" si="27"/>
        <v>123.96350364963504</v>
      </c>
      <c r="AF29" s="9">
        <f t="shared" si="28"/>
        <v>7033.4</v>
      </c>
      <c r="AG29" s="10">
        <f t="shared" si="28"/>
        <v>1504.2</v>
      </c>
      <c r="AH29" s="10">
        <f t="shared" si="28"/>
        <v>2422.7</v>
      </c>
      <c r="AI29" s="10">
        <f t="shared" si="29"/>
        <v>34.445645064975686</v>
      </c>
      <c r="AJ29" s="41">
        <f t="shared" si="30"/>
        <v>161.06235872889243</v>
      </c>
    </row>
    <row r="30" spans="1:36" ht="28.5" customHeight="1" thickBot="1">
      <c r="A30" s="62" t="s">
        <v>3</v>
      </c>
      <c r="B30" s="16">
        <v>210</v>
      </c>
      <c r="C30" s="103">
        <v>276.4</v>
      </c>
      <c r="D30" s="115">
        <v>39.7</v>
      </c>
      <c r="E30" s="13">
        <f t="shared" si="17"/>
        <v>18.904761904761905</v>
      </c>
      <c r="F30" s="28">
        <f t="shared" si="18"/>
        <v>14.363241678726485</v>
      </c>
      <c r="G30" s="20"/>
      <c r="H30" s="89"/>
      <c r="I30" s="51"/>
      <c r="J30" s="10" t="e">
        <f t="shared" si="19"/>
        <v>#DIV/0!</v>
      </c>
      <c r="K30" s="41" t="e">
        <f t="shared" si="20"/>
        <v>#DIV/0!</v>
      </c>
      <c r="L30" s="26">
        <v>20</v>
      </c>
      <c r="M30" s="89">
        <v>15.6</v>
      </c>
      <c r="N30" s="54">
        <v>32.3</v>
      </c>
      <c r="O30" s="13">
        <f>N30/L30%</f>
        <v>161.49999999999997</v>
      </c>
      <c r="P30" s="25">
        <f>N30/M30%</f>
        <v>207.05128205128204</v>
      </c>
      <c r="Q30" s="108">
        <v>150</v>
      </c>
      <c r="R30" s="89">
        <v>1.8</v>
      </c>
      <c r="S30" s="89">
        <v>3</v>
      </c>
      <c r="T30" s="89">
        <f t="shared" si="21"/>
        <v>2</v>
      </c>
      <c r="U30" s="100">
        <f t="shared" si="22"/>
        <v>166.66666666666666</v>
      </c>
      <c r="V30" s="10">
        <f t="shared" si="23"/>
        <v>6407</v>
      </c>
      <c r="W30" s="10">
        <f t="shared" si="23"/>
        <v>1519.3999999999999</v>
      </c>
      <c r="X30" s="10">
        <f t="shared" si="23"/>
        <v>1484.2</v>
      </c>
      <c r="Y30" s="12">
        <f t="shared" si="24"/>
        <v>23.165287966286876</v>
      </c>
      <c r="Z30" s="30">
        <f t="shared" si="25"/>
        <v>97.68329603790971</v>
      </c>
      <c r="AA30" s="36">
        <v>29093.8</v>
      </c>
      <c r="AB30" s="89">
        <v>5422.5</v>
      </c>
      <c r="AC30" s="12">
        <v>5517.2</v>
      </c>
      <c r="AD30" s="12">
        <f t="shared" si="26"/>
        <v>18.96349050313125</v>
      </c>
      <c r="AE30" s="24">
        <f t="shared" si="27"/>
        <v>101.74642692485016</v>
      </c>
      <c r="AF30" s="9">
        <f t="shared" si="28"/>
        <v>35500.8</v>
      </c>
      <c r="AG30" s="10">
        <f t="shared" si="28"/>
        <v>6941.9</v>
      </c>
      <c r="AH30" s="10">
        <f t="shared" si="28"/>
        <v>7001.4</v>
      </c>
      <c r="AI30" s="10">
        <f t="shared" si="29"/>
        <v>19.721809085992426</v>
      </c>
      <c r="AJ30" s="41">
        <f t="shared" si="30"/>
        <v>100.85711404658667</v>
      </c>
    </row>
    <row r="31" spans="1:36" ht="27" customHeight="1" thickBot="1">
      <c r="A31" s="63" t="s">
        <v>4</v>
      </c>
      <c r="B31" s="16"/>
      <c r="C31" s="88"/>
      <c r="D31" s="13"/>
      <c r="E31" s="13" t="e">
        <f t="shared" si="17"/>
        <v>#DIV/0!</v>
      </c>
      <c r="F31" s="28" t="e">
        <f t="shared" si="18"/>
        <v>#DIV/0!</v>
      </c>
      <c r="G31" s="19"/>
      <c r="H31" s="88"/>
      <c r="I31" s="49"/>
      <c r="J31" s="10" t="e">
        <f t="shared" si="19"/>
        <v>#DIV/0!</v>
      </c>
      <c r="K31" s="41" t="e">
        <f t="shared" si="20"/>
        <v>#DIV/0!</v>
      </c>
      <c r="L31" s="29">
        <v>5</v>
      </c>
      <c r="M31" s="88">
        <v>7.2</v>
      </c>
      <c r="N31" s="55"/>
      <c r="O31" s="13"/>
      <c r="P31" s="28"/>
      <c r="Q31" s="98">
        <v>20</v>
      </c>
      <c r="R31" s="88"/>
      <c r="S31" s="88"/>
      <c r="T31" s="88">
        <f t="shared" si="21"/>
        <v>0</v>
      </c>
      <c r="U31" s="99" t="e">
        <f t="shared" si="22"/>
        <v>#DIV/0!</v>
      </c>
      <c r="V31" s="10">
        <f t="shared" si="23"/>
        <v>422</v>
      </c>
      <c r="W31" s="10">
        <f t="shared" si="23"/>
        <v>67.2</v>
      </c>
      <c r="X31" s="10">
        <f t="shared" si="23"/>
        <v>93.8</v>
      </c>
      <c r="Y31" s="13">
        <f t="shared" si="24"/>
        <v>22.22748815165877</v>
      </c>
      <c r="Z31" s="28">
        <f t="shared" si="25"/>
        <v>139.58333333333331</v>
      </c>
      <c r="AA31" s="37">
        <v>2317.5</v>
      </c>
      <c r="AB31" s="88">
        <v>803.2</v>
      </c>
      <c r="AC31" s="13">
        <v>995.9</v>
      </c>
      <c r="AD31" s="13">
        <f t="shared" si="26"/>
        <v>42.973031283710895</v>
      </c>
      <c r="AE31" s="27">
        <f t="shared" si="27"/>
        <v>123.99153386454184</v>
      </c>
      <c r="AF31" s="9">
        <f t="shared" si="28"/>
        <v>2739.5</v>
      </c>
      <c r="AG31" s="10">
        <f t="shared" si="28"/>
        <v>870.4000000000001</v>
      </c>
      <c r="AH31" s="10">
        <f t="shared" si="28"/>
        <v>1089.7</v>
      </c>
      <c r="AI31" s="10">
        <f t="shared" si="29"/>
        <v>39.77733162985947</v>
      </c>
      <c r="AJ31" s="41">
        <f t="shared" si="30"/>
        <v>125.1953125</v>
      </c>
    </row>
    <row r="32" spans="1:36" ht="28.5" customHeight="1" thickBot="1">
      <c r="A32" s="62" t="s">
        <v>5</v>
      </c>
      <c r="B32" s="16"/>
      <c r="C32" s="103"/>
      <c r="D32" s="115"/>
      <c r="E32" s="13" t="e">
        <f t="shared" si="17"/>
        <v>#DIV/0!</v>
      </c>
      <c r="F32" s="28" t="e">
        <f t="shared" si="18"/>
        <v>#DIV/0!</v>
      </c>
      <c r="G32" s="20"/>
      <c r="H32" s="89"/>
      <c r="I32" s="51"/>
      <c r="J32" s="10" t="e">
        <f t="shared" si="19"/>
        <v>#DIV/0!</v>
      </c>
      <c r="K32" s="41" t="e">
        <f t="shared" si="20"/>
        <v>#DIV/0!</v>
      </c>
      <c r="L32" s="26">
        <v>6</v>
      </c>
      <c r="M32" s="89"/>
      <c r="N32" s="54">
        <v>14</v>
      </c>
      <c r="O32" s="12"/>
      <c r="P32" s="30"/>
      <c r="Q32" s="98">
        <v>10</v>
      </c>
      <c r="R32" s="88">
        <v>0.4</v>
      </c>
      <c r="S32" s="88"/>
      <c r="T32" s="88">
        <f t="shared" si="21"/>
        <v>0</v>
      </c>
      <c r="U32" s="99">
        <f t="shared" si="22"/>
        <v>0</v>
      </c>
      <c r="V32" s="10">
        <f t="shared" si="23"/>
        <v>743</v>
      </c>
      <c r="W32" s="10">
        <f t="shared" si="23"/>
        <v>151.10000000000002</v>
      </c>
      <c r="X32" s="10">
        <f t="shared" si="23"/>
        <v>265.79999999999995</v>
      </c>
      <c r="Y32" s="12">
        <f t="shared" si="24"/>
        <v>35.77388963660834</v>
      </c>
      <c r="Z32" s="30">
        <f t="shared" si="25"/>
        <v>175.90999338186626</v>
      </c>
      <c r="AA32" s="36">
        <v>2440.9</v>
      </c>
      <c r="AB32" s="89">
        <v>973.2</v>
      </c>
      <c r="AC32" s="12">
        <v>1256.5</v>
      </c>
      <c r="AD32" s="12">
        <f t="shared" si="26"/>
        <v>51.47691425293949</v>
      </c>
      <c r="AE32" s="24">
        <f t="shared" si="27"/>
        <v>129.1101520756268</v>
      </c>
      <c r="AF32" s="9">
        <f t="shared" si="28"/>
        <v>3183.9</v>
      </c>
      <c r="AG32" s="10">
        <f t="shared" si="28"/>
        <v>1124.3000000000002</v>
      </c>
      <c r="AH32" s="10">
        <f t="shared" si="28"/>
        <v>1522.3</v>
      </c>
      <c r="AI32" s="10">
        <f t="shared" si="29"/>
        <v>47.812431294952724</v>
      </c>
      <c r="AJ32" s="41">
        <f t="shared" si="30"/>
        <v>135.39980432268965</v>
      </c>
    </row>
    <row r="33" spans="1:36" ht="26.25" customHeight="1" thickBot="1">
      <c r="A33" s="63" t="s">
        <v>6</v>
      </c>
      <c r="B33" s="16"/>
      <c r="C33" s="88">
        <v>12</v>
      </c>
      <c r="D33" s="13">
        <v>13.3</v>
      </c>
      <c r="E33" s="13" t="e">
        <f t="shared" si="17"/>
        <v>#DIV/0!</v>
      </c>
      <c r="F33" s="28">
        <f t="shared" si="18"/>
        <v>110.83333333333334</v>
      </c>
      <c r="G33" s="19"/>
      <c r="H33" s="88"/>
      <c r="I33" s="49"/>
      <c r="J33" s="10" t="e">
        <f t="shared" si="19"/>
        <v>#DIV/0!</v>
      </c>
      <c r="K33" s="41" t="e">
        <f t="shared" si="20"/>
        <v>#DIV/0!</v>
      </c>
      <c r="L33" s="29">
        <v>5</v>
      </c>
      <c r="M33" s="88">
        <v>4.1</v>
      </c>
      <c r="N33" s="55"/>
      <c r="O33" s="13"/>
      <c r="P33" s="28"/>
      <c r="Q33" s="98">
        <v>15</v>
      </c>
      <c r="R33" s="88"/>
      <c r="S33" s="88"/>
      <c r="T33" s="88">
        <f t="shared" si="21"/>
        <v>0</v>
      </c>
      <c r="U33" s="99" t="e">
        <f t="shared" si="22"/>
        <v>#DIV/0!</v>
      </c>
      <c r="V33" s="10">
        <f t="shared" si="23"/>
        <v>610</v>
      </c>
      <c r="W33" s="10">
        <f t="shared" si="23"/>
        <v>94.49999999999999</v>
      </c>
      <c r="X33" s="10">
        <f t="shared" si="23"/>
        <v>198.6</v>
      </c>
      <c r="Y33" s="13">
        <f t="shared" si="24"/>
        <v>32.55737704918033</v>
      </c>
      <c r="Z33" s="28">
        <f t="shared" si="25"/>
        <v>210.15873015873018</v>
      </c>
      <c r="AA33" s="37">
        <v>3603.2</v>
      </c>
      <c r="AB33" s="88">
        <v>1041</v>
      </c>
      <c r="AC33" s="13">
        <v>1343.5</v>
      </c>
      <c r="AD33" s="13">
        <f t="shared" si="26"/>
        <v>37.286301065719364</v>
      </c>
      <c r="AE33" s="27">
        <f t="shared" si="27"/>
        <v>129.05859750240154</v>
      </c>
      <c r="AF33" s="9">
        <f t="shared" si="28"/>
        <v>4213.2</v>
      </c>
      <c r="AG33" s="10">
        <f t="shared" si="28"/>
        <v>1135.5</v>
      </c>
      <c r="AH33" s="10">
        <f t="shared" si="28"/>
        <v>1542.1</v>
      </c>
      <c r="AI33" s="10">
        <f t="shared" si="29"/>
        <v>36.601632963068454</v>
      </c>
      <c r="AJ33" s="41">
        <f t="shared" si="30"/>
        <v>135.80801409070892</v>
      </c>
    </row>
    <row r="34" spans="1:36" ht="30.75" customHeight="1" thickBot="1">
      <c r="A34" s="62" t="s">
        <v>7</v>
      </c>
      <c r="B34" s="16"/>
      <c r="C34" s="88"/>
      <c r="D34" s="13"/>
      <c r="E34" s="13" t="e">
        <f t="shared" si="17"/>
        <v>#DIV/0!</v>
      </c>
      <c r="F34" s="28" t="e">
        <f t="shared" si="18"/>
        <v>#DIV/0!</v>
      </c>
      <c r="G34" s="20"/>
      <c r="H34" s="89"/>
      <c r="I34" s="51"/>
      <c r="J34" s="10" t="e">
        <f t="shared" si="19"/>
        <v>#DIV/0!</v>
      </c>
      <c r="K34" s="41" t="e">
        <f t="shared" si="20"/>
        <v>#DIV/0!</v>
      </c>
      <c r="L34" s="26">
        <v>2</v>
      </c>
      <c r="M34" s="89">
        <v>12</v>
      </c>
      <c r="N34" s="54">
        <v>3</v>
      </c>
      <c r="O34" s="12"/>
      <c r="P34" s="30"/>
      <c r="Q34" s="98">
        <v>20</v>
      </c>
      <c r="R34" s="88">
        <v>20.3</v>
      </c>
      <c r="S34" s="88">
        <v>8.4</v>
      </c>
      <c r="T34" s="88">
        <f t="shared" si="21"/>
        <v>42</v>
      </c>
      <c r="U34" s="99">
        <f t="shared" si="22"/>
        <v>41.37931034482759</v>
      </c>
      <c r="V34" s="10">
        <f t="shared" si="23"/>
        <v>560</v>
      </c>
      <c r="W34" s="10">
        <f t="shared" si="23"/>
        <v>115.6</v>
      </c>
      <c r="X34" s="10">
        <f t="shared" si="23"/>
        <v>176.00000000000003</v>
      </c>
      <c r="Y34" s="12">
        <f t="shared" si="24"/>
        <v>31.428571428571434</v>
      </c>
      <c r="Z34" s="30">
        <f t="shared" si="25"/>
        <v>152.24913494809692</v>
      </c>
      <c r="AA34" s="36">
        <v>2176</v>
      </c>
      <c r="AB34" s="89">
        <v>774.7</v>
      </c>
      <c r="AC34" s="12">
        <v>1086.7</v>
      </c>
      <c r="AD34" s="12">
        <f t="shared" si="26"/>
        <v>49.940257352941174</v>
      </c>
      <c r="AE34" s="24">
        <f t="shared" si="27"/>
        <v>140.27365431780044</v>
      </c>
      <c r="AF34" s="9">
        <f t="shared" si="28"/>
        <v>2736</v>
      </c>
      <c r="AG34" s="10">
        <f t="shared" si="28"/>
        <v>890.3000000000001</v>
      </c>
      <c r="AH34" s="10">
        <f t="shared" si="28"/>
        <v>1262.7</v>
      </c>
      <c r="AI34" s="10">
        <f t="shared" si="29"/>
        <v>46.151315789473685</v>
      </c>
      <c r="AJ34" s="41">
        <f t="shared" si="30"/>
        <v>141.82859710210042</v>
      </c>
    </row>
    <row r="35" spans="1:36" ht="29.25" customHeight="1" thickBot="1">
      <c r="A35" s="63" t="s">
        <v>8</v>
      </c>
      <c r="B35" s="16"/>
      <c r="C35" s="104"/>
      <c r="D35" s="116"/>
      <c r="E35" s="13" t="e">
        <f t="shared" si="17"/>
        <v>#DIV/0!</v>
      </c>
      <c r="F35" s="28" t="e">
        <f t="shared" si="18"/>
        <v>#DIV/0!</v>
      </c>
      <c r="G35" s="19"/>
      <c r="H35" s="88"/>
      <c r="I35" s="49"/>
      <c r="J35" s="10" t="e">
        <f t="shared" si="19"/>
        <v>#DIV/0!</v>
      </c>
      <c r="K35" s="41" t="e">
        <f t="shared" si="20"/>
        <v>#DIV/0!</v>
      </c>
      <c r="L35" s="29">
        <v>5</v>
      </c>
      <c r="M35" s="88"/>
      <c r="N35" s="55">
        <v>-1</v>
      </c>
      <c r="O35" s="13"/>
      <c r="P35" s="28"/>
      <c r="Q35" s="98">
        <v>20</v>
      </c>
      <c r="R35" s="88">
        <v>1.5</v>
      </c>
      <c r="S35" s="88">
        <v>2.1</v>
      </c>
      <c r="T35" s="88">
        <f t="shared" si="21"/>
        <v>10.5</v>
      </c>
      <c r="U35" s="99">
        <f t="shared" si="22"/>
        <v>140</v>
      </c>
      <c r="V35" s="10">
        <f t="shared" si="23"/>
        <v>562</v>
      </c>
      <c r="W35" s="10">
        <f t="shared" si="23"/>
        <v>75.39999999999999</v>
      </c>
      <c r="X35" s="10">
        <f t="shared" si="23"/>
        <v>114.79999999999998</v>
      </c>
      <c r="Y35" s="13">
        <f t="shared" si="24"/>
        <v>20.427046263345193</v>
      </c>
      <c r="Z35" s="28">
        <f t="shared" si="25"/>
        <v>152.25464190981432</v>
      </c>
      <c r="AA35" s="37">
        <v>3339.6</v>
      </c>
      <c r="AB35" s="88">
        <v>954</v>
      </c>
      <c r="AC35" s="13">
        <v>1236.1</v>
      </c>
      <c r="AD35" s="13">
        <f t="shared" si="26"/>
        <v>37.013414780213196</v>
      </c>
      <c r="AE35" s="27">
        <f t="shared" si="27"/>
        <v>129.57023060796647</v>
      </c>
      <c r="AF35" s="9">
        <f t="shared" si="28"/>
        <v>3901.6</v>
      </c>
      <c r="AG35" s="10">
        <f t="shared" si="28"/>
        <v>1029.4</v>
      </c>
      <c r="AH35" s="10">
        <f t="shared" si="28"/>
        <v>1350.8999999999999</v>
      </c>
      <c r="AI35" s="10">
        <f t="shared" si="29"/>
        <v>34.624256715193766</v>
      </c>
      <c r="AJ35" s="41">
        <f t="shared" si="30"/>
        <v>131.23178550612005</v>
      </c>
    </row>
    <row r="36" spans="1:36" ht="24.75" customHeight="1" thickBot="1">
      <c r="A36" s="64" t="s">
        <v>9</v>
      </c>
      <c r="B36" s="16"/>
      <c r="C36" s="88"/>
      <c r="D36" s="13"/>
      <c r="E36" s="13" t="e">
        <f t="shared" si="17"/>
        <v>#DIV/0!</v>
      </c>
      <c r="F36" s="28" t="e">
        <f t="shared" si="18"/>
        <v>#DIV/0!</v>
      </c>
      <c r="G36" s="21"/>
      <c r="H36" s="93"/>
      <c r="I36" s="60"/>
      <c r="J36" s="10" t="e">
        <f t="shared" si="19"/>
        <v>#DIV/0!</v>
      </c>
      <c r="K36" s="41" t="e">
        <f t="shared" si="20"/>
        <v>#DIV/0!</v>
      </c>
      <c r="L36" s="33">
        <v>5</v>
      </c>
      <c r="M36" s="93">
        <v>6.7</v>
      </c>
      <c r="N36" s="56"/>
      <c r="O36" s="14"/>
      <c r="P36" s="32"/>
      <c r="Q36" s="98">
        <v>15</v>
      </c>
      <c r="R36" s="88"/>
      <c r="S36" s="88"/>
      <c r="T36" s="88">
        <f t="shared" si="21"/>
        <v>0</v>
      </c>
      <c r="U36" s="99" t="e">
        <f t="shared" si="22"/>
        <v>#DIV/0!</v>
      </c>
      <c r="V36" s="10">
        <f t="shared" si="23"/>
        <v>627</v>
      </c>
      <c r="W36" s="10">
        <f t="shared" si="23"/>
        <v>101.3</v>
      </c>
      <c r="X36" s="10">
        <f t="shared" si="23"/>
        <v>155.39999999999998</v>
      </c>
      <c r="Y36" s="14">
        <f t="shared" si="24"/>
        <v>24.78468899521531</v>
      </c>
      <c r="Z36" s="32">
        <f t="shared" si="25"/>
        <v>153.40572556762092</v>
      </c>
      <c r="AA36" s="38">
        <v>4121.1</v>
      </c>
      <c r="AB36" s="93">
        <v>973.2</v>
      </c>
      <c r="AC36" s="14">
        <v>1206.5</v>
      </c>
      <c r="AD36" s="13">
        <f t="shared" si="26"/>
        <v>29.27616413093591</v>
      </c>
      <c r="AE36" s="31">
        <f t="shared" si="27"/>
        <v>123.97246198109329</v>
      </c>
      <c r="AF36" s="9">
        <f t="shared" si="28"/>
        <v>4748.1</v>
      </c>
      <c r="AG36" s="10">
        <f t="shared" si="28"/>
        <v>1074.5</v>
      </c>
      <c r="AH36" s="10">
        <f t="shared" si="28"/>
        <v>1361.9</v>
      </c>
      <c r="AI36" s="10">
        <f t="shared" si="29"/>
        <v>28.683052168235715</v>
      </c>
      <c r="AJ36" s="41">
        <f t="shared" si="30"/>
        <v>126.7473243369009</v>
      </c>
    </row>
    <row r="37" spans="1:36" ht="27.75" customHeight="1" thickBot="1">
      <c r="A37" s="65" t="s">
        <v>17</v>
      </c>
      <c r="B37" s="47">
        <f>SUM(B28:B36)</f>
        <v>240</v>
      </c>
      <c r="C37" s="94">
        <f>SUM(C28:C36)</f>
        <v>307.79999999999995</v>
      </c>
      <c r="D37" s="7">
        <f>SUM(D28:D36)</f>
        <v>53</v>
      </c>
      <c r="E37" s="7">
        <f t="shared" si="17"/>
        <v>22.083333333333336</v>
      </c>
      <c r="F37" s="40">
        <f t="shared" si="18"/>
        <v>17.21897335932424</v>
      </c>
      <c r="G37" s="45">
        <f>SUM(G28:G36)</f>
        <v>0</v>
      </c>
      <c r="H37" s="93">
        <f>SUM(H28:H36)</f>
        <v>0</v>
      </c>
      <c r="I37" s="60">
        <f>SUM(I28:I36)</f>
        <v>515.9</v>
      </c>
      <c r="J37" s="14" t="e">
        <f t="shared" si="19"/>
        <v>#DIV/0!</v>
      </c>
      <c r="K37" s="32" t="e">
        <f t="shared" si="20"/>
        <v>#DIV/0!</v>
      </c>
      <c r="L37" s="47">
        <f>SUM(L28:L36)</f>
        <v>56</v>
      </c>
      <c r="M37" s="94">
        <f>SUM(M28:M36)</f>
        <v>53</v>
      </c>
      <c r="N37" s="57">
        <f>SUM(N28:N36)</f>
        <v>51.3</v>
      </c>
      <c r="O37" s="7">
        <f>N37/L37%</f>
        <v>91.60714285714285</v>
      </c>
      <c r="P37" s="40">
        <f>N37/M37%</f>
        <v>96.79245283018867</v>
      </c>
      <c r="Q37" s="109">
        <f>SUM(Q28:Q36)</f>
        <v>290</v>
      </c>
      <c r="R37" s="88">
        <f>SUM(R28:R36)</f>
        <v>49.2</v>
      </c>
      <c r="S37" s="88">
        <f>SUM(S28:S36)</f>
        <v>50.4</v>
      </c>
      <c r="T37" s="88">
        <f t="shared" si="21"/>
        <v>17.379310344827587</v>
      </c>
      <c r="U37" s="99">
        <f t="shared" si="22"/>
        <v>102.43902439024389</v>
      </c>
      <c r="V37" s="45">
        <f>SUM(V28:V36)</f>
        <v>11204</v>
      </c>
      <c r="W37" s="46">
        <f>SUM(W28:W36)</f>
        <v>2357.6</v>
      </c>
      <c r="X37" s="14">
        <f>SUM(X28:X36)</f>
        <v>3332.2000000000007</v>
      </c>
      <c r="Y37" s="7">
        <f t="shared" si="24"/>
        <v>29.741163870046417</v>
      </c>
      <c r="Z37" s="8">
        <f t="shared" si="25"/>
        <v>141.33864947404143</v>
      </c>
      <c r="AA37" s="47">
        <f>SUM(AA28:AA36)</f>
        <v>56108.1</v>
      </c>
      <c r="AB37" s="94">
        <f>SUM(AB28:AB36)</f>
        <v>13248.100000000002</v>
      </c>
      <c r="AC37" s="94">
        <f>SUM(AC28:AC36)</f>
        <v>15496.1</v>
      </c>
      <c r="AD37" s="7">
        <f t="shared" si="26"/>
        <v>27.61829397181512</v>
      </c>
      <c r="AE37" s="8">
        <f t="shared" si="27"/>
        <v>116.96847095055138</v>
      </c>
      <c r="AF37" s="42">
        <f>SUM(AF28:AF36)</f>
        <v>67312.1</v>
      </c>
      <c r="AG37" s="48">
        <f>SUM(AG28:AG36)</f>
        <v>15605.699999999999</v>
      </c>
      <c r="AH37" s="7">
        <f>SUM(AH28:AH36)</f>
        <v>18828.300000000003</v>
      </c>
      <c r="AI37" s="7">
        <f t="shared" si="29"/>
        <v>27.97164254272263</v>
      </c>
      <c r="AJ37" s="8">
        <f t="shared" si="30"/>
        <v>120.65014706165059</v>
      </c>
    </row>
    <row r="38" spans="1:36" ht="24" customHeight="1" thickBot="1">
      <c r="A38" s="66" t="s">
        <v>18</v>
      </c>
      <c r="B38" s="19">
        <f>B39-B37</f>
        <v>450</v>
      </c>
      <c r="C38" s="91">
        <f>C39-C37</f>
        <v>291.9000000000001</v>
      </c>
      <c r="D38" s="19">
        <f>D39-D37</f>
        <v>309.4</v>
      </c>
      <c r="E38" s="13">
        <f t="shared" si="17"/>
        <v>68.75555555555555</v>
      </c>
      <c r="F38" s="28">
        <f t="shared" si="18"/>
        <v>105.99520383693041</v>
      </c>
      <c r="G38" s="19">
        <f>G39-G37</f>
        <v>100</v>
      </c>
      <c r="H38" s="88">
        <f>H39-H37</f>
        <v>456.3</v>
      </c>
      <c r="I38" s="49">
        <f>I39-I37</f>
        <v>87.5</v>
      </c>
      <c r="J38" s="13">
        <f t="shared" si="19"/>
        <v>87.5</v>
      </c>
      <c r="K38" s="28">
        <f t="shared" si="20"/>
        <v>19.175980714442254</v>
      </c>
      <c r="L38" s="18">
        <f>L39-L37</f>
        <v>142</v>
      </c>
      <c r="M38" s="87">
        <f>M39-M37</f>
        <v>449.4</v>
      </c>
      <c r="N38" s="58">
        <f>N39-N37</f>
        <v>289.09999999999997</v>
      </c>
      <c r="O38" s="7">
        <f>N38/L38%</f>
        <v>203.59154929577463</v>
      </c>
      <c r="P38" s="40">
        <f>N38/M38%</f>
        <v>64.33021806853583</v>
      </c>
      <c r="Q38" s="91">
        <f>Q39-Q37</f>
        <v>0</v>
      </c>
      <c r="R38" s="91">
        <f>R39-R37</f>
        <v>0</v>
      </c>
      <c r="S38" s="91">
        <f>S39-S37</f>
        <v>71.4</v>
      </c>
      <c r="T38" s="88" t="e">
        <f>S38/Q38%</f>
        <v>#DIV/0!</v>
      </c>
      <c r="U38" s="99" t="e">
        <f>S38/R38%</f>
        <v>#DIV/0!</v>
      </c>
      <c r="V38" s="35">
        <f>V39-V37</f>
        <v>109426</v>
      </c>
      <c r="W38" s="17">
        <v>16051.2</v>
      </c>
      <c r="X38" s="17">
        <f>X39-X37</f>
        <v>35630.399999999994</v>
      </c>
      <c r="Y38" s="17">
        <f>X38/V38%</f>
        <v>32.56118289985926</v>
      </c>
      <c r="Z38" s="25">
        <f>X38/W38%</f>
        <v>221.97966507177028</v>
      </c>
      <c r="AA38" s="35">
        <v>443853.5</v>
      </c>
      <c r="AB38" s="87">
        <f>AB39-AB37</f>
        <v>158841.3</v>
      </c>
      <c r="AC38" s="87">
        <v>175812.2</v>
      </c>
      <c r="AD38" s="17">
        <f>AC38/AA38%</f>
        <v>39.61041199404759</v>
      </c>
      <c r="AE38" s="25">
        <f>AC38/AB38%</f>
        <v>110.68418603977683</v>
      </c>
      <c r="AF38" s="17">
        <f>AF39-AF37</f>
        <v>553279.5</v>
      </c>
      <c r="AG38" s="17">
        <f>AG39-AG37</f>
        <v>195328</v>
      </c>
      <c r="AH38" s="17">
        <f>AH39-AH37</f>
        <v>211442.60000000003</v>
      </c>
      <c r="AI38" s="17">
        <f>AH38/AF38%</f>
        <v>38.21623609766854</v>
      </c>
      <c r="AJ38" s="25">
        <f>AH38/AG38%</f>
        <v>108.25002047837485</v>
      </c>
    </row>
    <row r="39" spans="1:36" ht="24" customHeight="1" thickBot="1">
      <c r="A39" s="63" t="s">
        <v>0</v>
      </c>
      <c r="B39" s="19">
        <v>690</v>
      </c>
      <c r="C39" s="88">
        <v>599.7</v>
      </c>
      <c r="D39" s="13">
        <v>362.4</v>
      </c>
      <c r="E39" s="13">
        <f t="shared" si="17"/>
        <v>52.521739130434774</v>
      </c>
      <c r="F39" s="28">
        <f t="shared" si="18"/>
        <v>60.430215107553764</v>
      </c>
      <c r="G39" s="19">
        <v>100</v>
      </c>
      <c r="H39" s="88">
        <v>456.3</v>
      </c>
      <c r="I39" s="49">
        <v>603.4</v>
      </c>
      <c r="J39" s="13">
        <f>I39/G39%</f>
        <v>603.4</v>
      </c>
      <c r="K39" s="28">
        <f>I39/H39%</f>
        <v>132.23756300679378</v>
      </c>
      <c r="L39" s="19">
        <v>198</v>
      </c>
      <c r="M39" s="91">
        <v>502.4</v>
      </c>
      <c r="N39" s="59">
        <v>340.4</v>
      </c>
      <c r="O39" s="13">
        <f>N39/L39%</f>
        <v>171.91919191919192</v>
      </c>
      <c r="P39" s="28">
        <f>N39/M39%</f>
        <v>67.7547770700637</v>
      </c>
      <c r="Q39" s="91">
        <v>290</v>
      </c>
      <c r="R39" s="91">
        <v>49.2</v>
      </c>
      <c r="S39" s="91">
        <v>121.8</v>
      </c>
      <c r="T39" s="88">
        <f>S39/Q39%</f>
        <v>42</v>
      </c>
      <c r="U39" s="99">
        <f>S39/R39%</f>
        <v>247.56097560975607</v>
      </c>
      <c r="V39" s="10">
        <v>120630</v>
      </c>
      <c r="W39" s="95">
        <v>38844.3</v>
      </c>
      <c r="X39" s="95">
        <v>38962.6</v>
      </c>
      <c r="Y39" s="13">
        <f>X39/V39%</f>
        <v>32.299262206747905</v>
      </c>
      <c r="Z39" s="13">
        <f>X39/W39%</f>
        <v>100.30454918739684</v>
      </c>
      <c r="AA39" s="13">
        <f>AA37+AA38</f>
        <v>499961.6</v>
      </c>
      <c r="AB39" s="88">
        <v>172089.4</v>
      </c>
      <c r="AC39" s="88">
        <f>AC37+AC38</f>
        <v>191308.30000000002</v>
      </c>
      <c r="AD39" s="13">
        <f>AC39/AA39%</f>
        <v>38.26459872118179</v>
      </c>
      <c r="AE39" s="13">
        <f>AC39/AB39%</f>
        <v>111.16797432032422</v>
      </c>
      <c r="AF39" s="11">
        <f>V39+AA39</f>
        <v>620591.6</v>
      </c>
      <c r="AG39" s="13">
        <f>W39+AB39</f>
        <v>210933.7</v>
      </c>
      <c r="AH39" s="13">
        <f>X39+AC39</f>
        <v>230270.90000000002</v>
      </c>
      <c r="AI39" s="13">
        <f>AH39/AF39%</f>
        <v>37.10506233084689</v>
      </c>
      <c r="AJ39" s="13">
        <f>AH39/AG39%</f>
        <v>109.167430334745</v>
      </c>
    </row>
  </sheetData>
  <sheetProtection/>
  <mergeCells count="87"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  <mergeCell ref="V25:V27"/>
    <mergeCell ref="W25:W27"/>
    <mergeCell ref="X25:X27"/>
    <mergeCell ref="Y25:Y27"/>
    <mergeCell ref="Z25:Z27"/>
    <mergeCell ref="AA25:AA27"/>
    <mergeCell ref="P25:P27"/>
    <mergeCell ref="Q25:Q27"/>
    <mergeCell ref="R25:R27"/>
    <mergeCell ref="S25:S27"/>
    <mergeCell ref="T25:T27"/>
    <mergeCell ref="U25:U27"/>
    <mergeCell ref="J25:J27"/>
    <mergeCell ref="K25:K27"/>
    <mergeCell ref="L25:L27"/>
    <mergeCell ref="M25:M27"/>
    <mergeCell ref="N25:N27"/>
    <mergeCell ref="O25:O27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.15748031496062992" bottom="0" header="0.31496062992125984" footer="0.31496062992125984"/>
  <pageSetup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zoomScalePageLayoutView="0" workbookViewId="0" topLeftCell="A22">
      <selection activeCell="D14" sqref="D14"/>
    </sheetView>
  </sheetViews>
  <sheetFormatPr defaultColWidth="9.125" defaultRowHeight="12.75"/>
  <cols>
    <col min="1" max="1" width="21.12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1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625" style="23" customWidth="1"/>
    <col min="19" max="19" width="5.875" style="23" customWidth="1"/>
    <col min="20" max="20" width="5.625" style="23" customWidth="1"/>
    <col min="21" max="21" width="6.50390625" style="23" customWidth="1"/>
    <col min="22" max="22" width="10.375" style="23" customWidth="1"/>
    <col min="23" max="23" width="9.375" style="23" customWidth="1"/>
    <col min="24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10.00390625" style="23" customWidth="1"/>
    <col min="30" max="30" width="6.50390625" style="23" customWidth="1"/>
    <col min="31" max="31" width="9.00390625" style="23" customWidth="1"/>
    <col min="32" max="33" width="10.125" style="23" customWidth="1"/>
    <col min="34" max="34" width="11.0039062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21.75" customHeight="1" thickBot="1">
      <c r="G2" s="160" t="s">
        <v>99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hidden="1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100</v>
      </c>
      <c r="D6" s="131" t="s">
        <v>101</v>
      </c>
      <c r="E6" s="153" t="s">
        <v>16</v>
      </c>
      <c r="F6" s="140" t="s">
        <v>106</v>
      </c>
      <c r="G6" s="126" t="str">
        <f>B6</f>
        <v>Уточненный план на 2020год</v>
      </c>
      <c r="H6" s="131" t="str">
        <f>C6</f>
        <v>Исполнено на 01.06.  2019</v>
      </c>
      <c r="I6" s="131" t="str">
        <f>D6</f>
        <v>Исполнено на 1.06.  2020</v>
      </c>
      <c r="J6" s="153" t="str">
        <f>E6</f>
        <v>%% к годовому плану</v>
      </c>
      <c r="K6" s="140" t="str">
        <f>F6</f>
        <v>% исп. по сравнению с 1.06.19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01.06.  2019</v>
      </c>
      <c r="N6" s="131" t="str">
        <f t="shared" si="0"/>
        <v>Исполнено на 1.06.  2020</v>
      </c>
      <c r="O6" s="153" t="str">
        <f t="shared" si="0"/>
        <v>%% к годовому плану</v>
      </c>
      <c r="P6" s="140" t="str">
        <f t="shared" si="0"/>
        <v>% исп. по сравнению с 1.06.19</v>
      </c>
      <c r="Q6" s="129" t="str">
        <f t="shared" si="0"/>
        <v>Уточненный план на 2020год</v>
      </c>
      <c r="R6" s="131" t="str">
        <f t="shared" si="0"/>
        <v>Исполнено на 01.06.  2019</v>
      </c>
      <c r="S6" s="131" t="str">
        <f t="shared" si="0"/>
        <v>Исполнено на 1.06.  2020</v>
      </c>
      <c r="T6" s="153" t="str">
        <f t="shared" si="0"/>
        <v>%% к годовому плану</v>
      </c>
      <c r="U6" s="140" t="str">
        <f t="shared" si="0"/>
        <v>% исп. по сравнению с 1.06.19</v>
      </c>
      <c r="V6" s="126" t="str">
        <f>G6</f>
        <v>Уточненный план на 2020год</v>
      </c>
      <c r="W6" s="131" t="str">
        <f>H6</f>
        <v>Исполнено на 01.06.  2019</v>
      </c>
      <c r="X6" s="131" t="str">
        <f>I6</f>
        <v>Исполнено на 1.06.  2020</v>
      </c>
      <c r="Y6" s="153" t="str">
        <f>J6</f>
        <v>%% к годовому плану</v>
      </c>
      <c r="Z6" s="140" t="str">
        <f>K6</f>
        <v>% исп. по сравнению с 1.06.19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01.06.  2019</v>
      </c>
      <c r="AC6" s="131" t="str">
        <f t="shared" si="1"/>
        <v>Исполнено на 1.06.  2020</v>
      </c>
      <c r="AD6" s="153" t="str">
        <f t="shared" si="1"/>
        <v>%% к годовому плану</v>
      </c>
      <c r="AE6" s="140" t="str">
        <f t="shared" si="1"/>
        <v>% исп. по сравнению с 1.06.19</v>
      </c>
      <c r="AF6" s="129" t="str">
        <f t="shared" si="1"/>
        <v>Уточненный план на 2020год</v>
      </c>
      <c r="AG6" s="131" t="str">
        <f t="shared" si="1"/>
        <v>Исполнено на 01.06.  2019</v>
      </c>
      <c r="AH6" s="131" t="str">
        <f t="shared" si="1"/>
        <v>Исполнено на 1.06.  2020</v>
      </c>
      <c r="AI6" s="131" t="str">
        <f t="shared" si="1"/>
        <v>%% к годовому плану</v>
      </c>
      <c r="AJ6" s="159" t="str">
        <f t="shared" si="1"/>
        <v>% исп. по сравнению с 1.06.19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8.2</v>
      </c>
      <c r="D9" s="89">
        <v>6.6</v>
      </c>
      <c r="E9" s="12">
        <f aca="true" t="shared" si="2" ref="E9:E18">D9/B9%</f>
        <v>30</v>
      </c>
      <c r="F9" s="24">
        <f aca="true" t="shared" si="3" ref="F9:F18">D9/C9%</f>
        <v>80.48780487804879</v>
      </c>
      <c r="G9" s="52">
        <v>22</v>
      </c>
      <c r="H9" s="87">
        <v>-0.3</v>
      </c>
      <c r="I9" s="87">
        <v>1.1</v>
      </c>
      <c r="J9" s="17">
        <f aca="true" t="shared" si="4" ref="J9:J18">I9/G9%</f>
        <v>5</v>
      </c>
      <c r="K9" s="25">
        <f aca="true" t="shared" si="5" ref="K9:K18">I9/H9%</f>
        <v>-366.6666666666667</v>
      </c>
      <c r="L9" s="5">
        <v>150</v>
      </c>
      <c r="M9" s="89">
        <v>64.3</v>
      </c>
      <c r="N9" s="89">
        <v>90.2</v>
      </c>
      <c r="O9" s="12">
        <f aca="true" t="shared" si="6" ref="O9:O18">N9/L9%</f>
        <v>60.13333333333333</v>
      </c>
      <c r="P9" s="24">
        <f aca="true" t="shared" si="7" ref="P9:P18">N9/M9%</f>
        <v>140.27993779160187</v>
      </c>
      <c r="Q9" s="5">
        <v>280</v>
      </c>
      <c r="R9" s="89">
        <v>17.2</v>
      </c>
      <c r="S9" s="89">
        <v>21.2</v>
      </c>
      <c r="T9" s="12">
        <f aca="true" t="shared" si="8" ref="T9:T18">S9/Q9%</f>
        <v>7.571428571428572</v>
      </c>
      <c r="U9" s="24">
        <f aca="true" t="shared" si="9" ref="U9:U18">S9/R9%</f>
        <v>123.25581395348837</v>
      </c>
      <c r="V9" s="6">
        <v>1</v>
      </c>
      <c r="W9" s="89"/>
      <c r="X9" s="89"/>
      <c r="Y9" s="17">
        <f aca="true" t="shared" si="10" ref="Y9:Y18">X9/V9%</f>
        <v>0</v>
      </c>
      <c r="Z9" s="25" t="e">
        <f aca="true" t="shared" si="11" ref="Z9:Z18">X9/W9%</f>
        <v>#DIV/0!</v>
      </c>
      <c r="AA9" s="6">
        <v>6</v>
      </c>
      <c r="AB9" s="87">
        <v>5</v>
      </c>
      <c r="AC9" s="87"/>
      <c r="AD9" s="17">
        <f aca="true" t="shared" si="12" ref="AD9:AD18">AC9/AA9%</f>
        <v>0</v>
      </c>
      <c r="AE9" s="34">
        <f aca="true" t="shared" si="13" ref="AE9:AE18">AC9/AB9%</f>
        <v>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11.6</v>
      </c>
      <c r="D10" s="88">
        <v>14.1</v>
      </c>
      <c r="E10" s="13">
        <f t="shared" si="2"/>
        <v>40.285714285714285</v>
      </c>
      <c r="F10" s="24">
        <f t="shared" si="3"/>
        <v>121.55172413793105</v>
      </c>
      <c r="G10" s="49">
        <v>82</v>
      </c>
      <c r="H10" s="88">
        <v>14.6</v>
      </c>
      <c r="I10" s="88">
        <v>8.8</v>
      </c>
      <c r="J10" s="17">
        <f t="shared" si="4"/>
        <v>10.731707317073171</v>
      </c>
      <c r="K10" s="28">
        <f t="shared" si="5"/>
        <v>60.27397260273973</v>
      </c>
      <c r="L10" s="1">
        <v>140</v>
      </c>
      <c r="M10" s="88">
        <v>39.8</v>
      </c>
      <c r="N10" s="88">
        <v>90.9</v>
      </c>
      <c r="O10" s="13">
        <f t="shared" si="6"/>
        <v>64.92857142857143</v>
      </c>
      <c r="P10" s="27">
        <f t="shared" si="7"/>
        <v>228.391959798995</v>
      </c>
      <c r="Q10" s="1">
        <v>450</v>
      </c>
      <c r="R10" s="88">
        <v>40.1</v>
      </c>
      <c r="S10" s="88">
        <v>59.6</v>
      </c>
      <c r="T10" s="13">
        <f t="shared" si="8"/>
        <v>13.244444444444445</v>
      </c>
      <c r="U10" s="27">
        <f t="shared" si="9"/>
        <v>148.6284289276808</v>
      </c>
      <c r="V10" s="3">
        <v>1</v>
      </c>
      <c r="W10" s="88"/>
      <c r="X10" s="88">
        <v>1.4</v>
      </c>
      <c r="Y10" s="13">
        <f t="shared" si="10"/>
        <v>140</v>
      </c>
      <c r="Z10" s="28" t="e">
        <f t="shared" si="11"/>
        <v>#DIV/0!</v>
      </c>
      <c r="AA10" s="3">
        <v>6</v>
      </c>
      <c r="AB10" s="88">
        <v>3.3</v>
      </c>
      <c r="AC10" s="88">
        <v>11.5</v>
      </c>
      <c r="AD10" s="13">
        <f t="shared" si="12"/>
        <v>191.66666666666669</v>
      </c>
      <c r="AE10" s="27">
        <f t="shared" si="13"/>
        <v>348.48484848484844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488.9</v>
      </c>
      <c r="D11" s="89">
        <v>531.9</v>
      </c>
      <c r="E11" s="12">
        <f t="shared" si="2"/>
        <v>38.54347826086956</v>
      </c>
      <c r="F11" s="24">
        <f t="shared" si="3"/>
        <v>108.79525465330335</v>
      </c>
      <c r="G11" s="51">
        <v>800</v>
      </c>
      <c r="H11" s="89">
        <v>55.9</v>
      </c>
      <c r="I11" s="89">
        <v>86.5</v>
      </c>
      <c r="J11" s="12">
        <f t="shared" si="4"/>
        <v>10.8125</v>
      </c>
      <c r="K11" s="30">
        <f t="shared" si="5"/>
        <v>154.74060822898034</v>
      </c>
      <c r="L11" s="2">
        <v>1974</v>
      </c>
      <c r="M11" s="89">
        <v>693</v>
      </c>
      <c r="N11" s="89">
        <v>781.7</v>
      </c>
      <c r="O11" s="12">
        <f t="shared" si="6"/>
        <v>39.59979736575482</v>
      </c>
      <c r="P11" s="24">
        <f t="shared" si="7"/>
        <v>112.79942279942281</v>
      </c>
      <c r="Q11" s="2">
        <v>1840</v>
      </c>
      <c r="R11" s="89">
        <v>109.9</v>
      </c>
      <c r="S11" s="89">
        <v>142.3</v>
      </c>
      <c r="T11" s="12">
        <f t="shared" si="8"/>
        <v>7.733695652173914</v>
      </c>
      <c r="U11" s="24">
        <f t="shared" si="9"/>
        <v>129.48134667879893</v>
      </c>
      <c r="V11" s="4">
        <v>20</v>
      </c>
      <c r="W11" s="89">
        <v>5.7</v>
      </c>
      <c r="X11" s="89">
        <v>3.4</v>
      </c>
      <c r="Y11" s="12">
        <f t="shared" si="10"/>
        <v>17</v>
      </c>
      <c r="Z11" s="30">
        <f t="shared" si="11"/>
        <v>59.64912280701754</v>
      </c>
      <c r="AA11" s="4">
        <v>13</v>
      </c>
      <c r="AB11" s="89">
        <v>3.7</v>
      </c>
      <c r="AC11" s="89">
        <v>2.6</v>
      </c>
      <c r="AD11" s="12">
        <f t="shared" si="12"/>
        <v>20</v>
      </c>
      <c r="AE11" s="24">
        <f t="shared" si="13"/>
        <v>70.27027027027026</v>
      </c>
      <c r="AF11" s="3"/>
      <c r="AG11" s="101"/>
      <c r="AH11" s="101"/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4.4</v>
      </c>
      <c r="D12" s="88">
        <v>3.4</v>
      </c>
      <c r="E12" s="13">
        <f t="shared" si="2"/>
        <v>34</v>
      </c>
      <c r="F12" s="28">
        <f t="shared" si="3"/>
        <v>77.27272727272727</v>
      </c>
      <c r="G12" s="49">
        <v>36</v>
      </c>
      <c r="H12" s="88">
        <v>-0.92</v>
      </c>
      <c r="I12" s="88">
        <v>8.9</v>
      </c>
      <c r="J12" s="13">
        <f t="shared" si="4"/>
        <v>24.722222222222225</v>
      </c>
      <c r="K12" s="28">
        <f t="shared" si="5"/>
        <v>-967.3913043478261</v>
      </c>
      <c r="L12" s="16">
        <v>106</v>
      </c>
      <c r="M12" s="88">
        <v>35.6</v>
      </c>
      <c r="N12" s="88">
        <v>62.7</v>
      </c>
      <c r="O12" s="13">
        <f t="shared" si="6"/>
        <v>59.15094339622642</v>
      </c>
      <c r="P12" s="28">
        <f t="shared" si="7"/>
        <v>176.12359550561797</v>
      </c>
      <c r="Q12" s="16">
        <v>240</v>
      </c>
      <c r="R12" s="88">
        <v>22.1</v>
      </c>
      <c r="S12" s="88">
        <v>18.8</v>
      </c>
      <c r="T12" s="13">
        <f t="shared" si="8"/>
        <v>7.833333333333334</v>
      </c>
      <c r="U12" s="28">
        <f t="shared" si="9"/>
        <v>85.06787330316742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4.6</v>
      </c>
      <c r="AC12" s="88">
        <v>1.3</v>
      </c>
      <c r="AD12" s="13">
        <f t="shared" si="12"/>
        <v>26</v>
      </c>
      <c r="AE12" s="27">
        <f t="shared" si="13"/>
        <v>28.260869565217394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14.1</v>
      </c>
      <c r="D13" s="88">
        <v>15.1</v>
      </c>
      <c r="E13" s="13">
        <f t="shared" si="2"/>
        <v>35.952380952380956</v>
      </c>
      <c r="F13" s="28">
        <f t="shared" si="3"/>
        <v>107.0921985815603</v>
      </c>
      <c r="G13" s="49">
        <v>70</v>
      </c>
      <c r="H13" s="88">
        <v>2.89</v>
      </c>
      <c r="I13" s="88">
        <v>1.5</v>
      </c>
      <c r="J13" s="13">
        <f t="shared" si="4"/>
        <v>2.142857142857143</v>
      </c>
      <c r="K13" s="28">
        <f t="shared" si="5"/>
        <v>51.903114186851205</v>
      </c>
      <c r="L13" s="16">
        <v>280</v>
      </c>
      <c r="M13" s="88">
        <v>94.5</v>
      </c>
      <c r="N13" s="88">
        <v>206.2</v>
      </c>
      <c r="O13" s="13">
        <f t="shared" si="6"/>
        <v>73.64285714285714</v>
      </c>
      <c r="P13" s="28">
        <f t="shared" si="7"/>
        <v>218.2010582010582</v>
      </c>
      <c r="Q13" s="16">
        <v>330</v>
      </c>
      <c r="R13" s="88">
        <v>27.7</v>
      </c>
      <c r="S13" s="88">
        <v>33.4</v>
      </c>
      <c r="T13" s="13">
        <f t="shared" si="8"/>
        <v>10.121212121212121</v>
      </c>
      <c r="U13" s="28">
        <f t="shared" si="9"/>
        <v>120.57761732851986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17.4</v>
      </c>
      <c r="AC13" s="88">
        <v>2.9</v>
      </c>
      <c r="AD13" s="13">
        <f t="shared" si="12"/>
        <v>57.99999999999999</v>
      </c>
      <c r="AE13" s="27">
        <f t="shared" si="13"/>
        <v>16.666666666666668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16.7</v>
      </c>
      <c r="D14" s="88">
        <v>17.7</v>
      </c>
      <c r="E14" s="13">
        <f t="shared" si="2"/>
        <v>39.33333333333333</v>
      </c>
      <c r="F14" s="28">
        <f t="shared" si="3"/>
        <v>105.98802395209582</v>
      </c>
      <c r="G14" s="49">
        <v>40</v>
      </c>
      <c r="H14" s="88">
        <v>1.7</v>
      </c>
      <c r="I14" s="88">
        <v>10.8</v>
      </c>
      <c r="J14" s="13">
        <f t="shared" si="4"/>
        <v>27</v>
      </c>
      <c r="K14" s="28">
        <f t="shared" si="5"/>
        <v>635.2941176470588</v>
      </c>
      <c r="L14" s="16">
        <v>170</v>
      </c>
      <c r="M14" s="88">
        <v>50.3</v>
      </c>
      <c r="N14" s="88">
        <v>135.7</v>
      </c>
      <c r="O14" s="13">
        <f t="shared" si="6"/>
        <v>79.8235294117647</v>
      </c>
      <c r="P14" s="28">
        <f t="shared" si="7"/>
        <v>269.78131212723656</v>
      </c>
      <c r="Q14" s="16">
        <v>330</v>
      </c>
      <c r="R14" s="88">
        <v>12.4</v>
      </c>
      <c r="S14" s="88">
        <v>22.7</v>
      </c>
      <c r="T14" s="13">
        <f t="shared" si="8"/>
        <v>6.878787878787879</v>
      </c>
      <c r="U14" s="28">
        <f t="shared" si="9"/>
        <v>183.06451612903226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3.2</v>
      </c>
      <c r="AC14" s="88">
        <v>1.2</v>
      </c>
      <c r="AD14" s="13">
        <f t="shared" si="12"/>
        <v>23.999999999999996</v>
      </c>
      <c r="AE14" s="27">
        <f t="shared" si="13"/>
        <v>37.5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1.6</v>
      </c>
      <c r="D15" s="88">
        <v>2.5</v>
      </c>
      <c r="E15" s="13">
        <f t="shared" si="2"/>
        <v>41.66666666666667</v>
      </c>
      <c r="F15" s="28">
        <f t="shared" si="3"/>
        <v>156.25</v>
      </c>
      <c r="G15" s="49">
        <v>50</v>
      </c>
      <c r="H15" s="88">
        <v>1.9</v>
      </c>
      <c r="I15" s="88">
        <v>3.7</v>
      </c>
      <c r="J15" s="13">
        <f t="shared" si="4"/>
        <v>7.4</v>
      </c>
      <c r="K15" s="28">
        <f t="shared" si="5"/>
        <v>194.73684210526318</v>
      </c>
      <c r="L15" s="16">
        <v>220</v>
      </c>
      <c r="M15" s="88">
        <v>72.8</v>
      </c>
      <c r="N15" s="88">
        <v>132.3</v>
      </c>
      <c r="O15" s="13">
        <f t="shared" si="6"/>
        <v>60.13636363636363</v>
      </c>
      <c r="P15" s="28">
        <f t="shared" si="7"/>
        <v>181.73076923076925</v>
      </c>
      <c r="Q15" s="16">
        <v>260</v>
      </c>
      <c r="R15" s="88">
        <v>10</v>
      </c>
      <c r="S15" s="88">
        <v>28.1</v>
      </c>
      <c r="T15" s="13">
        <f t="shared" si="8"/>
        <v>10.807692307692308</v>
      </c>
      <c r="U15" s="28">
        <f t="shared" si="9"/>
        <v>281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1.1</v>
      </c>
      <c r="AC15" s="88">
        <v>0.8</v>
      </c>
      <c r="AD15" s="13">
        <f t="shared" si="12"/>
        <v>40</v>
      </c>
      <c r="AE15" s="27">
        <f t="shared" si="13"/>
        <v>72.72727272727272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9.3</v>
      </c>
      <c r="D16" s="88">
        <v>10.7</v>
      </c>
      <c r="E16" s="13">
        <f t="shared" si="2"/>
        <v>42.8</v>
      </c>
      <c r="F16" s="28">
        <f t="shared" si="3"/>
        <v>115.0537634408602</v>
      </c>
      <c r="G16" s="49">
        <v>38</v>
      </c>
      <c r="H16" s="88">
        <v>5.3</v>
      </c>
      <c r="I16" s="88">
        <v>6.7</v>
      </c>
      <c r="J16" s="17">
        <f t="shared" si="4"/>
        <v>17.63157894736842</v>
      </c>
      <c r="K16" s="28">
        <f t="shared" si="5"/>
        <v>126.41509433962266</v>
      </c>
      <c r="L16" s="16">
        <v>170</v>
      </c>
      <c r="M16" s="88">
        <v>44.6</v>
      </c>
      <c r="N16" s="88">
        <v>71.5</v>
      </c>
      <c r="O16" s="13">
        <f t="shared" si="6"/>
        <v>42.05882352941177</v>
      </c>
      <c r="P16" s="28">
        <f t="shared" si="7"/>
        <v>160.31390134529147</v>
      </c>
      <c r="Q16" s="16">
        <v>300</v>
      </c>
      <c r="R16" s="88">
        <v>20.2</v>
      </c>
      <c r="S16" s="88">
        <v>28.1</v>
      </c>
      <c r="T16" s="13">
        <f t="shared" si="8"/>
        <v>9.366666666666667</v>
      </c>
      <c r="U16" s="28">
        <f t="shared" si="9"/>
        <v>139.10891089108912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1</v>
      </c>
      <c r="AC16" s="88">
        <v>0.1</v>
      </c>
      <c r="AD16" s="13">
        <f t="shared" si="12"/>
        <v>2.5</v>
      </c>
      <c r="AE16" s="27">
        <f t="shared" si="13"/>
        <v>10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14.2</v>
      </c>
      <c r="D17" s="88">
        <v>14.6</v>
      </c>
      <c r="E17" s="13">
        <f t="shared" si="2"/>
        <v>41.714285714285715</v>
      </c>
      <c r="F17" s="28">
        <f t="shared" si="3"/>
        <v>102.8169014084507</v>
      </c>
      <c r="G17" s="49">
        <v>80</v>
      </c>
      <c r="H17" s="88">
        <v>2.6</v>
      </c>
      <c r="I17" s="88">
        <v>1.7</v>
      </c>
      <c r="J17" s="13">
        <f t="shared" si="4"/>
        <v>2.125</v>
      </c>
      <c r="K17" s="28">
        <f t="shared" si="5"/>
        <v>65.38461538461537</v>
      </c>
      <c r="L17" s="16">
        <v>160</v>
      </c>
      <c r="M17" s="88">
        <v>55.7</v>
      </c>
      <c r="N17" s="88">
        <v>105.4</v>
      </c>
      <c r="O17" s="13">
        <f t="shared" si="6"/>
        <v>65.875</v>
      </c>
      <c r="P17" s="28">
        <f t="shared" si="7"/>
        <v>189.22800718132854</v>
      </c>
      <c r="Q17" s="16">
        <v>320</v>
      </c>
      <c r="R17" s="88">
        <v>25.2</v>
      </c>
      <c r="S17" s="88">
        <v>35.3</v>
      </c>
      <c r="T17" s="13">
        <f t="shared" si="8"/>
        <v>11.031249999999998</v>
      </c>
      <c r="U17" s="28">
        <f t="shared" si="9"/>
        <v>140.07936507936506</v>
      </c>
      <c r="V17" s="16">
        <v>8</v>
      </c>
      <c r="W17" s="88"/>
      <c r="X17" s="88"/>
      <c r="Y17" s="13">
        <f t="shared" si="10"/>
        <v>0</v>
      </c>
      <c r="Z17" s="28" t="e">
        <f t="shared" si="11"/>
        <v>#DIV/0!</v>
      </c>
      <c r="AA17" s="16">
        <v>4</v>
      </c>
      <c r="AB17" s="88">
        <v>2.3</v>
      </c>
      <c r="AC17" s="88">
        <v>2.2</v>
      </c>
      <c r="AD17" s="13">
        <f t="shared" si="12"/>
        <v>55</v>
      </c>
      <c r="AE17" s="27">
        <f t="shared" si="13"/>
        <v>95.65217391304348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569.0000000000001</v>
      </c>
      <c r="D18" s="88">
        <f>SUM(D9:D17)</f>
        <v>616.6000000000001</v>
      </c>
      <c r="E18" s="13">
        <f t="shared" si="2"/>
        <v>38.53750000000001</v>
      </c>
      <c r="F18" s="28">
        <f t="shared" si="3"/>
        <v>108.36555360281196</v>
      </c>
      <c r="G18" s="39">
        <f>SUM(G9:G17)</f>
        <v>1218</v>
      </c>
      <c r="H18" s="90">
        <f>SUM(H9:H17)</f>
        <v>83.67</v>
      </c>
      <c r="I18" s="90">
        <f>SUM(I9:I17)</f>
        <v>129.7</v>
      </c>
      <c r="J18" s="13">
        <f t="shared" si="4"/>
        <v>10.648604269293923</v>
      </c>
      <c r="K18" s="28">
        <f t="shared" si="5"/>
        <v>155.01374447233178</v>
      </c>
      <c r="L18" s="22">
        <f>SUM(L9:L17)</f>
        <v>3370</v>
      </c>
      <c r="M18" s="88">
        <f>SUM(M9:M17)</f>
        <v>1150.6</v>
      </c>
      <c r="N18" s="88">
        <f>SUM(N9:N17)</f>
        <v>1676.6000000000001</v>
      </c>
      <c r="O18" s="13">
        <f t="shared" si="6"/>
        <v>49.75074183976261</v>
      </c>
      <c r="P18" s="28">
        <f t="shared" si="7"/>
        <v>145.7152789848775</v>
      </c>
      <c r="Q18" s="22">
        <f>SUM(Q9:Q17)</f>
        <v>4350</v>
      </c>
      <c r="R18" s="88">
        <f>SUM(R9:R17)</f>
        <v>284.79999999999995</v>
      </c>
      <c r="S18" s="88">
        <f>SUM(S9:S17)</f>
        <v>389.50000000000006</v>
      </c>
      <c r="T18" s="13">
        <f t="shared" si="8"/>
        <v>8.954022988505749</v>
      </c>
      <c r="U18" s="28">
        <f t="shared" si="9"/>
        <v>136.76264044943824</v>
      </c>
      <c r="V18" s="22">
        <f>SUM(V9:V17)</f>
        <v>30</v>
      </c>
      <c r="W18" s="109">
        <f>SUM(W9:W17)</f>
        <v>5.7</v>
      </c>
      <c r="X18" s="88">
        <f>SUM(X9:X17)</f>
        <v>4.8</v>
      </c>
      <c r="Y18" s="13">
        <f t="shared" si="10"/>
        <v>16</v>
      </c>
      <c r="Z18" s="28">
        <f t="shared" si="11"/>
        <v>84.21052631578947</v>
      </c>
      <c r="AA18" s="22">
        <f>SUM(AA9:AA17)</f>
        <v>50</v>
      </c>
      <c r="AB18" s="88">
        <f>SUM(AB9:AB17)</f>
        <v>41.6</v>
      </c>
      <c r="AC18" s="88">
        <f>SUM(AC9:AC17)</f>
        <v>22.6</v>
      </c>
      <c r="AD18" s="13">
        <f t="shared" si="12"/>
        <v>45.2</v>
      </c>
      <c r="AE18" s="27">
        <f t="shared" si="13"/>
        <v>54.32692307692307</v>
      </c>
      <c r="AF18" s="9">
        <f>SUM(AF9:AF17)</f>
        <v>0</v>
      </c>
      <c r="AG18" s="101">
        <f>SUM(AG9:AG17)</f>
        <v>0</v>
      </c>
      <c r="AH18" s="101">
        <f>SUM(AH9:AH17)</f>
        <v>0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28078.4</v>
      </c>
      <c r="D19" s="91">
        <f>D20-D18</f>
        <v>30333.2</v>
      </c>
      <c r="E19" s="13">
        <f>D19/B19%</f>
        <v>37.40221948212084</v>
      </c>
      <c r="F19" s="28">
        <f>D19/C19%</f>
        <v>108.03037210097442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2354.3</v>
      </c>
      <c r="X19" s="91">
        <f>X20-X18</f>
        <v>1616.8</v>
      </c>
      <c r="Y19" s="13">
        <f>X19/V19%</f>
        <v>57.74285714285714</v>
      </c>
      <c r="Z19" s="28">
        <f>X19/W19%</f>
        <v>68.67434056832178</v>
      </c>
      <c r="AA19" s="19">
        <f>AA20-AA18</f>
        <v>110</v>
      </c>
      <c r="AB19" s="88">
        <f>AB20-AB18</f>
        <v>96.70000000000002</v>
      </c>
      <c r="AC19" s="88">
        <f>AC20-AC18</f>
        <v>52.800000000000004</v>
      </c>
      <c r="AD19" s="13">
        <f>AC19/AA19%</f>
        <v>48</v>
      </c>
      <c r="AE19" s="28">
        <f>AC19/AB19%</f>
        <v>54.6018614270941</v>
      </c>
      <c r="AF19" s="19">
        <f>AF20-AF18</f>
        <v>1800</v>
      </c>
      <c r="AG19" s="88">
        <f>AG20-AG18</f>
        <v>727.3</v>
      </c>
      <c r="AH19" s="88">
        <f>AH20-AH18</f>
        <v>676.3</v>
      </c>
      <c r="AI19" s="13">
        <f>AH19/AF19%</f>
        <v>37.57222222222222</v>
      </c>
      <c r="AJ19" s="28">
        <f>AH19/AG19%</f>
        <v>92.98776295888904</v>
      </c>
    </row>
    <row r="20" spans="1:36" ht="44.25" customHeight="1" thickBot="1">
      <c r="A20" s="63" t="s">
        <v>0</v>
      </c>
      <c r="B20" s="19">
        <v>82700</v>
      </c>
      <c r="C20" s="92">
        <v>28647.4</v>
      </c>
      <c r="D20" s="92">
        <v>30949.8</v>
      </c>
      <c r="E20" s="13">
        <f>D20/B20%</f>
        <v>37.424183796856106</v>
      </c>
      <c r="F20" s="28">
        <f>D20/C20%</f>
        <v>108.03702953845725</v>
      </c>
      <c r="G20" s="13">
        <f>G18</f>
        <v>1218</v>
      </c>
      <c r="H20" s="88">
        <f>H18</f>
        <v>83.67</v>
      </c>
      <c r="I20" s="88">
        <f>I18</f>
        <v>129.7</v>
      </c>
      <c r="J20" s="13">
        <f>I20/G20%</f>
        <v>10.648604269293923</v>
      </c>
      <c r="K20" s="28">
        <f>I20/H20%</f>
        <v>155.01374447233178</v>
      </c>
      <c r="L20" s="19">
        <f>L18+L19</f>
        <v>3370</v>
      </c>
      <c r="M20" s="88">
        <f>M18</f>
        <v>1150.6</v>
      </c>
      <c r="N20" s="88">
        <f>N18</f>
        <v>1676.6000000000001</v>
      </c>
      <c r="O20" s="13">
        <f>N20/L20%</f>
        <v>49.75074183976261</v>
      </c>
      <c r="P20" s="28">
        <f>N20/M20%</f>
        <v>145.7152789848775</v>
      </c>
      <c r="Q20" s="19">
        <f>Q18+Q19</f>
        <v>4350</v>
      </c>
      <c r="R20" s="88">
        <f>R18</f>
        <v>284.79999999999995</v>
      </c>
      <c r="S20" s="88">
        <f>S18</f>
        <v>389.50000000000006</v>
      </c>
      <c r="T20" s="13">
        <f>S20/Q20%</f>
        <v>8.954022988505749</v>
      </c>
      <c r="U20" s="28">
        <f>S20/R20%</f>
        <v>136.76264044943824</v>
      </c>
      <c r="V20" s="19">
        <v>2830</v>
      </c>
      <c r="W20" s="91">
        <v>2360</v>
      </c>
      <c r="X20" s="91">
        <v>1621.6</v>
      </c>
      <c r="Y20" s="13">
        <f>X20/V20%</f>
        <v>57.300353356890454</v>
      </c>
      <c r="Z20" s="28">
        <f>X20/W20%</f>
        <v>68.71186440677965</v>
      </c>
      <c r="AA20" s="19">
        <v>160</v>
      </c>
      <c r="AB20" s="92">
        <v>138.3</v>
      </c>
      <c r="AC20" s="92">
        <v>75.4</v>
      </c>
      <c r="AD20" s="13">
        <f>AC20/AA20%</f>
        <v>47.125</v>
      </c>
      <c r="AE20" s="27">
        <f>AC20/AB20%</f>
        <v>54.51916124367318</v>
      </c>
      <c r="AF20" s="11">
        <v>1800</v>
      </c>
      <c r="AG20" s="110">
        <v>727.3</v>
      </c>
      <c r="AH20" s="110">
        <v>676.3</v>
      </c>
      <c r="AI20" s="13">
        <f>AH20/AF20%</f>
        <v>37.57222222222222</v>
      </c>
      <c r="AJ20" s="28">
        <f>AH20/AG20%</f>
        <v>92.98776295888904</v>
      </c>
    </row>
    <row r="21" ht="15.75" thickBot="1"/>
    <row r="22" spans="1:36" ht="15" customHeight="1">
      <c r="A22" s="133" t="s">
        <v>12</v>
      </c>
      <c r="B22" s="141" t="s">
        <v>57</v>
      </c>
      <c r="C22" s="162"/>
      <c r="D22" s="162"/>
      <c r="E22" s="162"/>
      <c r="F22" s="162"/>
      <c r="G22" s="173" t="s">
        <v>23</v>
      </c>
      <c r="H22" s="174"/>
      <c r="I22" s="174"/>
      <c r="J22" s="174"/>
      <c r="K22" s="175"/>
      <c r="L22" s="141" t="s">
        <v>54</v>
      </c>
      <c r="M22" s="142"/>
      <c r="N22" s="142"/>
      <c r="O22" s="142"/>
      <c r="P22" s="143"/>
      <c r="Q22" s="141" t="s">
        <v>11</v>
      </c>
      <c r="R22" s="162"/>
      <c r="S22" s="162"/>
      <c r="T22" s="162"/>
      <c r="U22" s="171"/>
      <c r="V22" s="141" t="s">
        <v>19</v>
      </c>
      <c r="W22" s="162"/>
      <c r="X22" s="162"/>
      <c r="Y22" s="162"/>
      <c r="Z22" s="171"/>
      <c r="AA22" s="141" t="s">
        <v>24</v>
      </c>
      <c r="AB22" s="162"/>
      <c r="AC22" s="162"/>
      <c r="AD22" s="162"/>
      <c r="AE22" s="162"/>
      <c r="AF22" s="179" t="s">
        <v>20</v>
      </c>
      <c r="AG22" s="180"/>
      <c r="AH22" s="180"/>
      <c r="AI22" s="180"/>
      <c r="AJ22" s="181"/>
    </row>
    <row r="23" spans="1:36" ht="55.5" customHeight="1">
      <c r="A23" s="134"/>
      <c r="B23" s="163"/>
      <c r="C23" s="164"/>
      <c r="D23" s="164"/>
      <c r="E23" s="164"/>
      <c r="F23" s="164"/>
      <c r="G23" s="176"/>
      <c r="H23" s="177"/>
      <c r="I23" s="177"/>
      <c r="J23" s="177"/>
      <c r="K23" s="178"/>
      <c r="L23" s="144"/>
      <c r="M23" s="145"/>
      <c r="N23" s="145"/>
      <c r="O23" s="145"/>
      <c r="P23" s="146"/>
      <c r="Q23" s="163"/>
      <c r="R23" s="164"/>
      <c r="S23" s="164"/>
      <c r="T23" s="164"/>
      <c r="U23" s="172"/>
      <c r="V23" s="163"/>
      <c r="W23" s="164"/>
      <c r="X23" s="164"/>
      <c r="Y23" s="164"/>
      <c r="Z23" s="172"/>
      <c r="AA23" s="163"/>
      <c r="AB23" s="164"/>
      <c r="AC23" s="164"/>
      <c r="AD23" s="164"/>
      <c r="AE23" s="164"/>
      <c r="AF23" s="182"/>
      <c r="AG23" s="183"/>
      <c r="AH23" s="183"/>
      <c r="AI23" s="183"/>
      <c r="AJ23" s="184"/>
    </row>
    <row r="24" spans="1:36" ht="15" customHeight="1">
      <c r="A24" s="134"/>
      <c r="B24" s="126" t="str">
        <f>B6</f>
        <v>Уточненный план на 2020год</v>
      </c>
      <c r="C24" s="131" t="str">
        <f>C6</f>
        <v>Исполнено на 01.06.  2019</v>
      </c>
      <c r="D24" s="131" t="str">
        <f>D6</f>
        <v>Исполнено на 1.06.  2020</v>
      </c>
      <c r="E24" s="153" t="str">
        <f>E6</f>
        <v>%% к годовому плану</v>
      </c>
      <c r="F24" s="140" t="str">
        <f>F6</f>
        <v>% исп. по сравнению с 1.06.19</v>
      </c>
      <c r="G24" s="129" t="str">
        <f>B6</f>
        <v>Уточненный план на 2020год</v>
      </c>
      <c r="H24" s="131" t="str">
        <f>C6</f>
        <v>Исполнено на 01.06.  2019</v>
      </c>
      <c r="I24" s="131" t="str">
        <f>D6</f>
        <v>Исполнено на 1.06.  2020</v>
      </c>
      <c r="J24" s="153" t="str">
        <f>E6</f>
        <v>%% к годовому плану</v>
      </c>
      <c r="K24" s="140" t="str">
        <f>F6</f>
        <v>% исп. по сравнению с 1.06.19</v>
      </c>
      <c r="L24" s="129" t="str">
        <f>B6</f>
        <v>Уточненный план на 2020год</v>
      </c>
      <c r="M24" s="131" t="str">
        <f>C6</f>
        <v>Исполнено на 01.06.  2019</v>
      </c>
      <c r="N24" s="131" t="str">
        <f>D6</f>
        <v>Исполнено на 1.06.  2020</v>
      </c>
      <c r="O24" s="153" t="str">
        <f>E6</f>
        <v>%% к годовому плану</v>
      </c>
      <c r="P24" s="140" t="str">
        <f>F6</f>
        <v>% исп. по сравнению с 1.06.19</v>
      </c>
      <c r="Q24" s="126" t="str">
        <f aca="true" t="shared" si="16" ref="Q24:Z24">B6</f>
        <v>Уточненный план на 2020год</v>
      </c>
      <c r="R24" s="131" t="str">
        <f t="shared" si="16"/>
        <v>Исполнено на 01.06.  2019</v>
      </c>
      <c r="S24" s="131" t="str">
        <f t="shared" si="16"/>
        <v>Исполнено на 1.06.  2020</v>
      </c>
      <c r="T24" s="153" t="str">
        <f t="shared" si="16"/>
        <v>%% к годовому плану</v>
      </c>
      <c r="U24" s="140" t="str">
        <f t="shared" si="16"/>
        <v>% исп. по сравнению с 1.06.19</v>
      </c>
      <c r="V24" s="126" t="str">
        <f t="shared" si="16"/>
        <v>Уточненный план на 2020год</v>
      </c>
      <c r="W24" s="131" t="str">
        <f t="shared" si="16"/>
        <v>Исполнено на 01.06.  2019</v>
      </c>
      <c r="X24" s="131" t="str">
        <f t="shared" si="16"/>
        <v>Исполнено на 1.06.  2020</v>
      </c>
      <c r="Y24" s="153" t="str">
        <f t="shared" si="16"/>
        <v>%% к годовому плану</v>
      </c>
      <c r="Z24" s="140" t="str">
        <f t="shared" si="16"/>
        <v>% исп. по сравнению с 1.06.19</v>
      </c>
      <c r="AA24" s="126" t="str">
        <f>G6</f>
        <v>Уточненный план на 2020год</v>
      </c>
      <c r="AB24" s="131" t="str">
        <f>H6</f>
        <v>Исполнено на 01.06.  2019</v>
      </c>
      <c r="AC24" s="131" t="str">
        <f>I6</f>
        <v>Исполнено на 1.06.  2020</v>
      </c>
      <c r="AD24" s="153" t="str">
        <f>J6</f>
        <v>%% к годовому плану</v>
      </c>
      <c r="AE24" s="140" t="str">
        <f>K6</f>
        <v>% исп. по сравнению с 1.06.19</v>
      </c>
      <c r="AF24" s="129" t="str">
        <f>G6</f>
        <v>Уточненный план на 2020год</v>
      </c>
      <c r="AG24" s="131" t="str">
        <f>H6</f>
        <v>Исполнено на 01.06.  2019</v>
      </c>
      <c r="AH24" s="131" t="str">
        <f>I6</f>
        <v>Исполнено на 1.06.  2020</v>
      </c>
      <c r="AI24" s="131" t="str">
        <f>J6</f>
        <v>%% к годовому плану</v>
      </c>
      <c r="AJ24" s="159" t="str">
        <f>K6</f>
        <v>% исп. по сравнению с 1.06.19</v>
      </c>
    </row>
    <row r="25" spans="1:36" ht="15" customHeight="1">
      <c r="A25" s="134"/>
      <c r="B25" s="127"/>
      <c r="C25" s="131"/>
      <c r="D25" s="131"/>
      <c r="E25" s="154"/>
      <c r="F25" s="140"/>
      <c r="G25" s="129"/>
      <c r="H25" s="131"/>
      <c r="I25" s="131"/>
      <c r="J25" s="154"/>
      <c r="K25" s="140"/>
      <c r="L25" s="129"/>
      <c r="M25" s="131"/>
      <c r="N25" s="131"/>
      <c r="O25" s="154"/>
      <c r="P25" s="140"/>
      <c r="Q25" s="127"/>
      <c r="R25" s="131"/>
      <c r="S25" s="131"/>
      <c r="T25" s="154"/>
      <c r="U25" s="140"/>
      <c r="V25" s="127"/>
      <c r="W25" s="131"/>
      <c r="X25" s="131"/>
      <c r="Y25" s="154"/>
      <c r="Z25" s="140"/>
      <c r="AA25" s="127"/>
      <c r="AB25" s="131"/>
      <c r="AC25" s="131"/>
      <c r="AD25" s="154"/>
      <c r="AE25" s="140"/>
      <c r="AF25" s="182"/>
      <c r="AG25" s="131"/>
      <c r="AH25" s="131"/>
      <c r="AI25" s="131"/>
      <c r="AJ25" s="159"/>
    </row>
    <row r="26" spans="1:36" ht="66.75" customHeight="1" thickBot="1">
      <c r="A26" s="135"/>
      <c r="B26" s="128"/>
      <c r="C26" s="132"/>
      <c r="D26" s="132"/>
      <c r="E26" s="155"/>
      <c r="F26" s="156"/>
      <c r="G26" s="126"/>
      <c r="H26" s="153"/>
      <c r="I26" s="153"/>
      <c r="J26" s="154"/>
      <c r="K26" s="157"/>
      <c r="L26" s="130"/>
      <c r="M26" s="132"/>
      <c r="N26" s="132"/>
      <c r="O26" s="155"/>
      <c r="P26" s="156"/>
      <c r="Q26" s="128"/>
      <c r="R26" s="132"/>
      <c r="S26" s="132"/>
      <c r="T26" s="155"/>
      <c r="U26" s="156"/>
      <c r="V26" s="127"/>
      <c r="W26" s="153"/>
      <c r="X26" s="153"/>
      <c r="Y26" s="155"/>
      <c r="Z26" s="156"/>
      <c r="AA26" s="128"/>
      <c r="AB26" s="132"/>
      <c r="AC26" s="132"/>
      <c r="AD26" s="155"/>
      <c r="AE26" s="156"/>
      <c r="AF26" s="182"/>
      <c r="AG26" s="131"/>
      <c r="AH26" s="131"/>
      <c r="AI26" s="131"/>
      <c r="AJ26" s="159"/>
    </row>
    <row r="27" spans="1:36" ht="29.25" customHeight="1" thickBot="1">
      <c r="A27" s="62" t="s">
        <v>1</v>
      </c>
      <c r="B27" s="16"/>
      <c r="C27" s="88"/>
      <c r="D27" s="13"/>
      <c r="E27" s="13" t="e">
        <f aca="true" t="shared" si="17" ref="E27:E38">D27/B27%</f>
        <v>#DIV/0!</v>
      </c>
      <c r="F27" s="28" t="e">
        <f aca="true" t="shared" si="18" ref="F27:F38">D27/C27%</f>
        <v>#DIV/0!</v>
      </c>
      <c r="G27" s="18"/>
      <c r="H27" s="87"/>
      <c r="I27" s="52"/>
      <c r="J27" s="7" t="e">
        <f aca="true" t="shared" si="19" ref="J27:J37">I27/G27%</f>
        <v>#DIV/0!</v>
      </c>
      <c r="K27" s="40" t="e">
        <f aca="true" t="shared" si="20" ref="K27:K37">I27/H27%</f>
        <v>#DIV/0!</v>
      </c>
      <c r="L27" s="26">
        <v>5</v>
      </c>
      <c r="M27" s="89">
        <v>9.4</v>
      </c>
      <c r="N27" s="54">
        <v>3</v>
      </c>
      <c r="O27" s="12"/>
      <c r="P27" s="30"/>
      <c r="Q27" s="106">
        <v>15</v>
      </c>
      <c r="R27" s="89">
        <v>0.1</v>
      </c>
      <c r="S27" s="89">
        <v>25</v>
      </c>
      <c r="T27" s="89">
        <f aca="true" t="shared" si="21" ref="T27:T36">S27/Q27%</f>
        <v>166.66666666666669</v>
      </c>
      <c r="U27" s="100">
        <f aca="true" t="shared" si="22" ref="U27:U36">S27/R27%</f>
        <v>25000</v>
      </c>
      <c r="V27" s="10">
        <f aca="true" t="shared" si="23" ref="V27:V35">B9+G9+L9+Q9+V9+AA9+AF9+B27+G27+L27+Q27</f>
        <v>501</v>
      </c>
      <c r="W27" s="10">
        <f aca="true" t="shared" si="24" ref="W27:W35">C9+H9+M9+R9+W9+AB9+AG9+C27+H27+M27+R27</f>
        <v>103.9</v>
      </c>
      <c r="X27" s="10">
        <f aca="true" t="shared" si="25" ref="X27:X35">D9+I9+N9+S9+X9+AC9+AH9+D27+I27+N27+S27</f>
        <v>147.10000000000002</v>
      </c>
      <c r="Y27" s="12">
        <f aca="true" t="shared" si="26" ref="Y27:Y36">X27/V27%</f>
        <v>29.361277445109785</v>
      </c>
      <c r="Z27" s="30">
        <f aca="true" t="shared" si="27" ref="Z27:Z36">X27/W27%</f>
        <v>141.57844080846968</v>
      </c>
      <c r="AA27" s="36">
        <v>2763.8</v>
      </c>
      <c r="AB27" s="89">
        <v>1324.8</v>
      </c>
      <c r="AC27" s="12">
        <v>1164.6</v>
      </c>
      <c r="AD27" s="12">
        <f aca="true" t="shared" si="28" ref="AD27:AD36">AC27/AA27%</f>
        <v>42.13763658730733</v>
      </c>
      <c r="AE27" s="24">
        <f aca="true" t="shared" si="29" ref="AE27:AE36">AC27/AB27%</f>
        <v>87.90760869565217</v>
      </c>
      <c r="AF27" s="9">
        <f aca="true" t="shared" si="30" ref="AF27:AH35">V27+AA27</f>
        <v>3264.8</v>
      </c>
      <c r="AG27" s="10">
        <f t="shared" si="30"/>
        <v>1428.7</v>
      </c>
      <c r="AH27" s="10">
        <f t="shared" si="30"/>
        <v>1311.6999999999998</v>
      </c>
      <c r="AI27" s="10">
        <f aca="true" t="shared" si="31" ref="AI27:AI36">AH27/AF27%</f>
        <v>40.17703994119088</v>
      </c>
      <c r="AJ27" s="41">
        <f aca="true" t="shared" si="32" ref="AJ27:AJ36">AH27/AG27%</f>
        <v>91.81073703366695</v>
      </c>
    </row>
    <row r="28" spans="1:36" ht="22.5" customHeight="1" thickBot="1">
      <c r="A28" s="63" t="s">
        <v>2</v>
      </c>
      <c r="B28" s="16">
        <v>30</v>
      </c>
      <c r="C28" s="88">
        <v>19.4</v>
      </c>
      <c r="D28" s="13"/>
      <c r="E28" s="13">
        <f t="shared" si="17"/>
        <v>0</v>
      </c>
      <c r="F28" s="28">
        <f t="shared" si="18"/>
        <v>0</v>
      </c>
      <c r="G28" s="19"/>
      <c r="H28" s="88"/>
      <c r="I28" s="49">
        <v>515.9</v>
      </c>
      <c r="J28" s="10" t="e">
        <f t="shared" si="19"/>
        <v>#DIV/0!</v>
      </c>
      <c r="K28" s="41" t="e">
        <f t="shared" si="20"/>
        <v>#DIV/0!</v>
      </c>
      <c r="L28" s="29">
        <v>3</v>
      </c>
      <c r="M28" s="88"/>
      <c r="N28" s="55"/>
      <c r="O28" s="13"/>
      <c r="P28" s="28"/>
      <c r="Q28" s="107">
        <v>25</v>
      </c>
      <c r="R28" s="88">
        <v>25.1</v>
      </c>
      <c r="S28" s="88">
        <v>37.1</v>
      </c>
      <c r="T28" s="88">
        <f t="shared" si="21"/>
        <v>148.4</v>
      </c>
      <c r="U28" s="102">
        <f t="shared" si="22"/>
        <v>147.80876494023906</v>
      </c>
      <c r="V28" s="10">
        <f t="shared" si="23"/>
        <v>772</v>
      </c>
      <c r="W28" s="10">
        <f t="shared" si="24"/>
        <v>153.89999999999998</v>
      </c>
      <c r="X28" s="10">
        <f t="shared" si="25"/>
        <v>739.3000000000001</v>
      </c>
      <c r="Y28" s="13">
        <f t="shared" si="26"/>
        <v>95.76424870466323</v>
      </c>
      <c r="Z28" s="28">
        <f t="shared" si="27"/>
        <v>480.3768680961665</v>
      </c>
      <c r="AA28" s="37">
        <v>6316.7</v>
      </c>
      <c r="AB28" s="88">
        <v>1370</v>
      </c>
      <c r="AC28" s="13">
        <v>2049.4</v>
      </c>
      <c r="AD28" s="13">
        <f t="shared" si="28"/>
        <v>32.44415596751468</v>
      </c>
      <c r="AE28" s="27">
        <f t="shared" si="29"/>
        <v>149.59124087591243</v>
      </c>
      <c r="AF28" s="9">
        <f t="shared" si="30"/>
        <v>7088.7</v>
      </c>
      <c r="AG28" s="10">
        <f t="shared" si="30"/>
        <v>1523.9</v>
      </c>
      <c r="AH28" s="10">
        <f t="shared" si="30"/>
        <v>2788.7000000000003</v>
      </c>
      <c r="AI28" s="10">
        <f t="shared" si="31"/>
        <v>39.34007645971758</v>
      </c>
      <c r="AJ28" s="41">
        <f t="shared" si="32"/>
        <v>182.99757201916137</v>
      </c>
    </row>
    <row r="29" spans="1:36" ht="28.5" customHeight="1" thickBot="1">
      <c r="A29" s="62" t="s">
        <v>3</v>
      </c>
      <c r="B29" s="16">
        <v>210</v>
      </c>
      <c r="C29" s="103">
        <v>276.3</v>
      </c>
      <c r="D29" s="115">
        <v>39.7</v>
      </c>
      <c r="E29" s="13">
        <f t="shared" si="17"/>
        <v>18.904761904761905</v>
      </c>
      <c r="F29" s="28">
        <f t="shared" si="18"/>
        <v>14.368440101339125</v>
      </c>
      <c r="G29" s="20"/>
      <c r="H29" s="89"/>
      <c r="I29" s="51"/>
      <c r="J29" s="10" t="e">
        <f t="shared" si="19"/>
        <v>#DIV/0!</v>
      </c>
      <c r="K29" s="41" t="e">
        <f t="shared" si="20"/>
        <v>#DIV/0!</v>
      </c>
      <c r="L29" s="26">
        <v>20</v>
      </c>
      <c r="M29" s="89">
        <v>23</v>
      </c>
      <c r="N29" s="54">
        <v>34.5</v>
      </c>
      <c r="O29" s="13">
        <f>N29/L29%</f>
        <v>172.5</v>
      </c>
      <c r="P29" s="25">
        <f>N29/M29%</f>
        <v>150</v>
      </c>
      <c r="Q29" s="108">
        <v>150</v>
      </c>
      <c r="R29" s="89">
        <v>2.9</v>
      </c>
      <c r="S29" s="89">
        <v>3.4</v>
      </c>
      <c r="T29" s="89">
        <f t="shared" si="21"/>
        <v>2.2666666666666666</v>
      </c>
      <c r="U29" s="100">
        <f t="shared" si="22"/>
        <v>117.24137931034483</v>
      </c>
      <c r="V29" s="10">
        <f t="shared" si="23"/>
        <v>6407</v>
      </c>
      <c r="W29" s="10">
        <f t="shared" si="24"/>
        <v>1659.3000000000002</v>
      </c>
      <c r="X29" s="10">
        <f t="shared" si="25"/>
        <v>1626</v>
      </c>
      <c r="Y29" s="12">
        <f t="shared" si="26"/>
        <v>25.37849227407523</v>
      </c>
      <c r="Z29" s="30">
        <f t="shared" si="27"/>
        <v>97.99312963297774</v>
      </c>
      <c r="AA29" s="36">
        <v>28126.7</v>
      </c>
      <c r="AB29" s="89">
        <v>8932.1</v>
      </c>
      <c r="AC29" s="12">
        <v>7142</v>
      </c>
      <c r="AD29" s="12">
        <f t="shared" si="28"/>
        <v>25.392242957759</v>
      </c>
      <c r="AE29" s="24">
        <f t="shared" si="29"/>
        <v>79.95880028212851</v>
      </c>
      <c r="AF29" s="9">
        <f t="shared" si="30"/>
        <v>34533.7</v>
      </c>
      <c r="AG29" s="10">
        <f t="shared" si="30"/>
        <v>10591.400000000001</v>
      </c>
      <c r="AH29" s="10">
        <f t="shared" si="30"/>
        <v>8768</v>
      </c>
      <c r="AI29" s="10">
        <f t="shared" si="31"/>
        <v>25.389691808291612</v>
      </c>
      <c r="AJ29" s="41">
        <f t="shared" si="32"/>
        <v>82.78414562758464</v>
      </c>
    </row>
    <row r="30" spans="1:36" ht="27" customHeight="1" thickBot="1">
      <c r="A30" s="63" t="s">
        <v>4</v>
      </c>
      <c r="B30" s="16"/>
      <c r="C30" s="88"/>
      <c r="D30" s="13"/>
      <c r="E30" s="13" t="e">
        <f t="shared" si="17"/>
        <v>#DIV/0!</v>
      </c>
      <c r="F30" s="28" t="e">
        <f t="shared" si="18"/>
        <v>#DIV/0!</v>
      </c>
      <c r="G30" s="19"/>
      <c r="H30" s="88"/>
      <c r="I30" s="49"/>
      <c r="J30" s="10" t="e">
        <f t="shared" si="19"/>
        <v>#DIV/0!</v>
      </c>
      <c r="K30" s="41" t="e">
        <f t="shared" si="20"/>
        <v>#DIV/0!</v>
      </c>
      <c r="L30" s="29">
        <v>5</v>
      </c>
      <c r="M30" s="88">
        <v>8.2</v>
      </c>
      <c r="N30" s="55"/>
      <c r="O30" s="13"/>
      <c r="P30" s="28"/>
      <c r="Q30" s="98">
        <v>20</v>
      </c>
      <c r="R30" s="88"/>
      <c r="S30" s="88"/>
      <c r="T30" s="88">
        <f t="shared" si="21"/>
        <v>0</v>
      </c>
      <c r="U30" s="99" t="e">
        <f t="shared" si="22"/>
        <v>#DIV/0!</v>
      </c>
      <c r="V30" s="10">
        <f t="shared" si="23"/>
        <v>422</v>
      </c>
      <c r="W30" s="10">
        <f t="shared" si="24"/>
        <v>73.98</v>
      </c>
      <c r="X30" s="10">
        <f t="shared" si="25"/>
        <v>95.1</v>
      </c>
      <c r="Y30" s="13">
        <f t="shared" si="26"/>
        <v>22.53554502369668</v>
      </c>
      <c r="Z30" s="28">
        <f t="shared" si="27"/>
        <v>128.54825628548255</v>
      </c>
      <c r="AA30" s="37">
        <v>2389.1</v>
      </c>
      <c r="AB30" s="88">
        <v>943.5</v>
      </c>
      <c r="AC30" s="13">
        <v>1067.5</v>
      </c>
      <c r="AD30" s="13">
        <f t="shared" si="28"/>
        <v>44.68209786111925</v>
      </c>
      <c r="AE30" s="27">
        <f t="shared" si="29"/>
        <v>113.1425543190249</v>
      </c>
      <c r="AF30" s="9">
        <f t="shared" si="30"/>
        <v>2811.1</v>
      </c>
      <c r="AG30" s="10">
        <f t="shared" si="30"/>
        <v>1017.48</v>
      </c>
      <c r="AH30" s="10">
        <f t="shared" si="30"/>
        <v>1162.6</v>
      </c>
      <c r="AI30" s="10">
        <f t="shared" si="31"/>
        <v>41.35747572124791</v>
      </c>
      <c r="AJ30" s="41">
        <f t="shared" si="32"/>
        <v>114.26268821008766</v>
      </c>
    </row>
    <row r="31" spans="1:36" ht="28.5" customHeight="1" thickBot="1">
      <c r="A31" s="62" t="s">
        <v>5</v>
      </c>
      <c r="B31" s="16"/>
      <c r="C31" s="103"/>
      <c r="D31" s="115"/>
      <c r="E31" s="13" t="e">
        <f t="shared" si="17"/>
        <v>#DIV/0!</v>
      </c>
      <c r="F31" s="28" t="e">
        <f t="shared" si="18"/>
        <v>#DIV/0!</v>
      </c>
      <c r="G31" s="20"/>
      <c r="H31" s="89"/>
      <c r="I31" s="51"/>
      <c r="J31" s="10" t="e">
        <f t="shared" si="19"/>
        <v>#DIV/0!</v>
      </c>
      <c r="K31" s="41" t="e">
        <f t="shared" si="20"/>
        <v>#DIV/0!</v>
      </c>
      <c r="L31" s="26">
        <v>6</v>
      </c>
      <c r="M31" s="89">
        <v>5</v>
      </c>
      <c r="N31" s="54">
        <v>14</v>
      </c>
      <c r="O31" s="12"/>
      <c r="P31" s="30"/>
      <c r="Q31" s="98">
        <v>10</v>
      </c>
      <c r="R31" s="88">
        <v>0.4</v>
      </c>
      <c r="S31" s="88"/>
      <c r="T31" s="88">
        <f t="shared" si="21"/>
        <v>0</v>
      </c>
      <c r="U31" s="99">
        <f t="shared" si="22"/>
        <v>0</v>
      </c>
      <c r="V31" s="10">
        <f t="shared" si="23"/>
        <v>743</v>
      </c>
      <c r="W31" s="10">
        <f t="shared" si="24"/>
        <v>161.99</v>
      </c>
      <c r="X31" s="10">
        <f t="shared" si="25"/>
        <v>273.09999999999997</v>
      </c>
      <c r="Y31" s="12">
        <f t="shared" si="26"/>
        <v>36.75639300134589</v>
      </c>
      <c r="Z31" s="30">
        <f t="shared" si="27"/>
        <v>168.59065374405824</v>
      </c>
      <c r="AA31" s="36">
        <v>2440.9</v>
      </c>
      <c r="AB31" s="89">
        <v>1126.8</v>
      </c>
      <c r="AC31" s="12">
        <v>1256.5</v>
      </c>
      <c r="AD31" s="12">
        <f t="shared" si="28"/>
        <v>51.47691425293949</v>
      </c>
      <c r="AE31" s="24">
        <f t="shared" si="29"/>
        <v>111.51047213347533</v>
      </c>
      <c r="AF31" s="9">
        <f t="shared" si="30"/>
        <v>3183.9</v>
      </c>
      <c r="AG31" s="10">
        <f t="shared" si="30"/>
        <v>1288.79</v>
      </c>
      <c r="AH31" s="10">
        <f t="shared" si="30"/>
        <v>1529.6</v>
      </c>
      <c r="AI31" s="10">
        <f t="shared" si="31"/>
        <v>48.04170985269637</v>
      </c>
      <c r="AJ31" s="41">
        <f t="shared" si="32"/>
        <v>118.68496807082612</v>
      </c>
    </row>
    <row r="32" spans="1:36" ht="26.25" customHeight="1" thickBot="1">
      <c r="A32" s="63" t="s">
        <v>6</v>
      </c>
      <c r="B32" s="16"/>
      <c r="C32" s="88">
        <v>12</v>
      </c>
      <c r="D32" s="13">
        <v>13.3</v>
      </c>
      <c r="E32" s="13" t="e">
        <f t="shared" si="17"/>
        <v>#DIV/0!</v>
      </c>
      <c r="F32" s="28">
        <f t="shared" si="18"/>
        <v>110.83333333333334</v>
      </c>
      <c r="G32" s="19"/>
      <c r="H32" s="88"/>
      <c r="I32" s="49"/>
      <c r="J32" s="10" t="e">
        <f t="shared" si="19"/>
        <v>#DIV/0!</v>
      </c>
      <c r="K32" s="41" t="e">
        <f t="shared" si="20"/>
        <v>#DIV/0!</v>
      </c>
      <c r="L32" s="29">
        <v>5</v>
      </c>
      <c r="M32" s="88">
        <v>4.1</v>
      </c>
      <c r="N32" s="55"/>
      <c r="O32" s="13"/>
      <c r="P32" s="28"/>
      <c r="Q32" s="98">
        <v>15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610</v>
      </c>
      <c r="W32" s="10">
        <f t="shared" si="24"/>
        <v>100.39999999999999</v>
      </c>
      <c r="X32" s="10">
        <f t="shared" si="25"/>
        <v>201.39999999999998</v>
      </c>
      <c r="Y32" s="13">
        <f t="shared" si="26"/>
        <v>33.01639344262295</v>
      </c>
      <c r="Z32" s="28">
        <f t="shared" si="27"/>
        <v>200.59760956175296</v>
      </c>
      <c r="AA32" s="37">
        <v>3828.9</v>
      </c>
      <c r="AB32" s="88">
        <v>1543</v>
      </c>
      <c r="AC32" s="13">
        <v>1799.2</v>
      </c>
      <c r="AD32" s="13">
        <f t="shared" si="28"/>
        <v>46.989997127112225</v>
      </c>
      <c r="AE32" s="27">
        <f t="shared" si="29"/>
        <v>116.60401814646792</v>
      </c>
      <c r="AF32" s="9">
        <f t="shared" si="30"/>
        <v>4438.9</v>
      </c>
      <c r="AG32" s="10">
        <f t="shared" si="30"/>
        <v>1643.4</v>
      </c>
      <c r="AH32" s="10">
        <f t="shared" si="30"/>
        <v>2000.6</v>
      </c>
      <c r="AI32" s="10">
        <f t="shared" si="31"/>
        <v>45.069724481290415</v>
      </c>
      <c r="AJ32" s="41">
        <f t="shared" si="32"/>
        <v>121.73542655470365</v>
      </c>
    </row>
    <row r="33" spans="1:36" ht="30.75" customHeight="1" thickBot="1">
      <c r="A33" s="62" t="s">
        <v>7</v>
      </c>
      <c r="B33" s="16"/>
      <c r="C33" s="88"/>
      <c r="D33" s="13"/>
      <c r="E33" s="13" t="e">
        <f t="shared" si="17"/>
        <v>#DIV/0!</v>
      </c>
      <c r="F33" s="28" t="e">
        <f t="shared" si="18"/>
        <v>#DIV/0!</v>
      </c>
      <c r="G33" s="20"/>
      <c r="H33" s="89"/>
      <c r="I33" s="51"/>
      <c r="J33" s="10" t="e">
        <f t="shared" si="19"/>
        <v>#DIV/0!</v>
      </c>
      <c r="K33" s="41" t="e">
        <f t="shared" si="20"/>
        <v>#DIV/0!</v>
      </c>
      <c r="L33" s="26">
        <v>2</v>
      </c>
      <c r="M33" s="89">
        <v>12.3</v>
      </c>
      <c r="N33" s="54">
        <v>3</v>
      </c>
      <c r="O33" s="12"/>
      <c r="P33" s="30"/>
      <c r="Q33" s="98">
        <v>20</v>
      </c>
      <c r="R33" s="88">
        <v>40.4</v>
      </c>
      <c r="S33" s="88">
        <v>32.3</v>
      </c>
      <c r="T33" s="88">
        <f t="shared" si="21"/>
        <v>161.49999999999997</v>
      </c>
      <c r="U33" s="99">
        <f t="shared" si="22"/>
        <v>79.95049504950495</v>
      </c>
      <c r="V33" s="10">
        <f t="shared" si="23"/>
        <v>560</v>
      </c>
      <c r="W33" s="10">
        <f t="shared" si="24"/>
        <v>140.1</v>
      </c>
      <c r="X33" s="10">
        <f t="shared" si="25"/>
        <v>202.7</v>
      </c>
      <c r="Y33" s="12">
        <f t="shared" si="26"/>
        <v>36.19642857142857</v>
      </c>
      <c r="Z33" s="30">
        <f t="shared" si="27"/>
        <v>144.6823697359029</v>
      </c>
      <c r="AA33" s="36">
        <v>2186.8</v>
      </c>
      <c r="AB33" s="89">
        <v>774.7</v>
      </c>
      <c r="AC33" s="12">
        <v>1097.5</v>
      </c>
      <c r="AD33" s="12">
        <f t="shared" si="28"/>
        <v>50.18748856777025</v>
      </c>
      <c r="AE33" s="24">
        <f t="shared" si="29"/>
        <v>141.66774235187813</v>
      </c>
      <c r="AF33" s="9">
        <f t="shared" si="30"/>
        <v>2746.8</v>
      </c>
      <c r="AG33" s="10">
        <f t="shared" si="30"/>
        <v>914.8000000000001</v>
      </c>
      <c r="AH33" s="10">
        <f t="shared" si="30"/>
        <v>1300.2</v>
      </c>
      <c r="AI33" s="10">
        <f t="shared" si="31"/>
        <v>47.33508082131935</v>
      </c>
      <c r="AJ33" s="41">
        <f t="shared" si="32"/>
        <v>142.12942719720155</v>
      </c>
    </row>
    <row r="34" spans="1:36" ht="29.25" customHeight="1" thickBot="1">
      <c r="A34" s="63" t="s">
        <v>8</v>
      </c>
      <c r="B34" s="16"/>
      <c r="C34" s="104"/>
      <c r="D34" s="116"/>
      <c r="E34" s="13" t="e">
        <f t="shared" si="17"/>
        <v>#DIV/0!</v>
      </c>
      <c r="F34" s="28" t="e">
        <f t="shared" si="18"/>
        <v>#DIV/0!</v>
      </c>
      <c r="G34" s="19"/>
      <c r="H34" s="88"/>
      <c r="I34" s="49"/>
      <c r="J34" s="10" t="e">
        <f t="shared" si="19"/>
        <v>#DIV/0!</v>
      </c>
      <c r="K34" s="41" t="e">
        <f t="shared" si="20"/>
        <v>#DIV/0!</v>
      </c>
      <c r="L34" s="29">
        <v>5</v>
      </c>
      <c r="M34" s="88"/>
      <c r="N34" s="55">
        <v>-1</v>
      </c>
      <c r="O34" s="13"/>
      <c r="P34" s="28"/>
      <c r="Q34" s="98">
        <v>20</v>
      </c>
      <c r="R34" s="88">
        <v>3.1</v>
      </c>
      <c r="S34" s="88">
        <v>6.9</v>
      </c>
      <c r="T34" s="88">
        <f t="shared" si="21"/>
        <v>34.5</v>
      </c>
      <c r="U34" s="99">
        <f t="shared" si="22"/>
        <v>222.58064516129033</v>
      </c>
      <c r="V34" s="10">
        <f t="shared" si="23"/>
        <v>562</v>
      </c>
      <c r="W34" s="10">
        <f t="shared" si="24"/>
        <v>83.5</v>
      </c>
      <c r="X34" s="10">
        <f t="shared" si="25"/>
        <v>123</v>
      </c>
      <c r="Y34" s="13">
        <f t="shared" si="26"/>
        <v>21.88612099644128</v>
      </c>
      <c r="Z34" s="28">
        <f t="shared" si="27"/>
        <v>147.30538922155688</v>
      </c>
      <c r="AA34" s="37">
        <v>3339.6</v>
      </c>
      <c r="AB34" s="88">
        <v>1337.5</v>
      </c>
      <c r="AC34" s="13">
        <v>1236.1</v>
      </c>
      <c r="AD34" s="13">
        <f t="shared" si="28"/>
        <v>37.013414780213196</v>
      </c>
      <c r="AE34" s="27">
        <f t="shared" si="29"/>
        <v>92.41869158878504</v>
      </c>
      <c r="AF34" s="9">
        <f t="shared" si="30"/>
        <v>3901.6</v>
      </c>
      <c r="AG34" s="10">
        <f t="shared" si="30"/>
        <v>1421</v>
      </c>
      <c r="AH34" s="10">
        <f t="shared" si="30"/>
        <v>1359.1</v>
      </c>
      <c r="AI34" s="10">
        <f t="shared" si="31"/>
        <v>34.834426901783885</v>
      </c>
      <c r="AJ34" s="41">
        <f t="shared" si="32"/>
        <v>95.64391273750878</v>
      </c>
    </row>
    <row r="35" spans="1:36" ht="24.75" customHeight="1" thickBot="1">
      <c r="A35" s="64" t="s">
        <v>9</v>
      </c>
      <c r="B35" s="16"/>
      <c r="C35" s="88"/>
      <c r="D35" s="13"/>
      <c r="E35" s="13" t="e">
        <f t="shared" si="17"/>
        <v>#DIV/0!</v>
      </c>
      <c r="F35" s="28" t="e">
        <f t="shared" si="18"/>
        <v>#DIV/0!</v>
      </c>
      <c r="G35" s="21"/>
      <c r="H35" s="93"/>
      <c r="I35" s="60"/>
      <c r="J35" s="10" t="e">
        <f t="shared" si="19"/>
        <v>#DIV/0!</v>
      </c>
      <c r="K35" s="41" t="e">
        <f t="shared" si="20"/>
        <v>#DIV/0!</v>
      </c>
      <c r="L35" s="33">
        <v>5</v>
      </c>
      <c r="M35" s="93">
        <v>6.7</v>
      </c>
      <c r="N35" s="56"/>
      <c r="O35" s="14"/>
      <c r="P35" s="32"/>
      <c r="Q35" s="98">
        <v>15</v>
      </c>
      <c r="R35" s="88"/>
      <c r="S35" s="88"/>
      <c r="T35" s="88">
        <f t="shared" si="21"/>
        <v>0</v>
      </c>
      <c r="U35" s="99" t="e">
        <f t="shared" si="22"/>
        <v>#DIV/0!</v>
      </c>
      <c r="V35" s="10">
        <f t="shared" si="23"/>
        <v>627</v>
      </c>
      <c r="W35" s="10">
        <f t="shared" si="24"/>
        <v>106.7</v>
      </c>
      <c r="X35" s="10">
        <f t="shared" si="25"/>
        <v>159.2</v>
      </c>
      <c r="Y35" s="14">
        <f t="shared" si="26"/>
        <v>25.390749601275918</v>
      </c>
      <c r="Z35" s="32">
        <f t="shared" si="27"/>
        <v>149.20337394564197</v>
      </c>
      <c r="AA35" s="38">
        <v>4121.1</v>
      </c>
      <c r="AB35" s="93">
        <v>1328.7</v>
      </c>
      <c r="AC35" s="14">
        <v>1262.6</v>
      </c>
      <c r="AD35" s="13">
        <f t="shared" si="28"/>
        <v>30.637451165950832</v>
      </c>
      <c r="AE35" s="31">
        <f t="shared" si="29"/>
        <v>95.02521261383306</v>
      </c>
      <c r="AF35" s="9">
        <f t="shared" si="30"/>
        <v>4748.1</v>
      </c>
      <c r="AG35" s="10">
        <f t="shared" si="30"/>
        <v>1435.4</v>
      </c>
      <c r="AH35" s="10">
        <f t="shared" si="30"/>
        <v>1421.8</v>
      </c>
      <c r="AI35" s="10">
        <f t="shared" si="31"/>
        <v>29.944609422716454</v>
      </c>
      <c r="AJ35" s="41">
        <f t="shared" si="32"/>
        <v>99.05252891180157</v>
      </c>
    </row>
    <row r="36" spans="1:36" ht="27.75" customHeight="1" thickBot="1">
      <c r="A36" s="65" t="s">
        <v>17</v>
      </c>
      <c r="B36" s="47">
        <f>SUM(B27:B35)</f>
        <v>240</v>
      </c>
      <c r="C36" s="94">
        <f>SUM(C27:C35)</f>
        <v>307.7</v>
      </c>
      <c r="D36" s="7">
        <f>SUM(D27:D35)</f>
        <v>53</v>
      </c>
      <c r="E36" s="7">
        <f t="shared" si="17"/>
        <v>22.083333333333336</v>
      </c>
      <c r="F36" s="40">
        <f t="shared" si="18"/>
        <v>17.224569385765356</v>
      </c>
      <c r="G36" s="45">
        <f>SUM(G27:G35)</f>
        <v>0</v>
      </c>
      <c r="H36" s="93">
        <f>SUM(H27:H35)</f>
        <v>0</v>
      </c>
      <c r="I36" s="60">
        <f>SUM(I27:I35)</f>
        <v>515.9</v>
      </c>
      <c r="J36" s="14" t="e">
        <f t="shared" si="19"/>
        <v>#DIV/0!</v>
      </c>
      <c r="K36" s="32" t="e">
        <f t="shared" si="20"/>
        <v>#DIV/0!</v>
      </c>
      <c r="L36" s="47">
        <f>SUM(L27:L35)</f>
        <v>56</v>
      </c>
      <c r="M36" s="94">
        <f>SUM(M27:M35)</f>
        <v>68.7</v>
      </c>
      <c r="N36" s="57">
        <f>SUM(N27:N35)</f>
        <v>53.5</v>
      </c>
      <c r="O36" s="7">
        <f>N36/L36%</f>
        <v>95.53571428571428</v>
      </c>
      <c r="P36" s="40">
        <f>N36/M36%</f>
        <v>77.87481804949053</v>
      </c>
      <c r="Q36" s="109">
        <f>SUM(Q27:Q35)</f>
        <v>290</v>
      </c>
      <c r="R36" s="88">
        <f>SUM(R27:R35)</f>
        <v>72</v>
      </c>
      <c r="S36" s="88">
        <f>SUM(S27:S35)</f>
        <v>104.7</v>
      </c>
      <c r="T36" s="88">
        <f t="shared" si="21"/>
        <v>36.10344827586207</v>
      </c>
      <c r="U36" s="99">
        <f t="shared" si="22"/>
        <v>145.41666666666669</v>
      </c>
      <c r="V36" s="45">
        <f>SUM(V27:V35)</f>
        <v>11204</v>
      </c>
      <c r="W36" s="46">
        <f>SUM(W27:W35)</f>
        <v>2583.77</v>
      </c>
      <c r="X36" s="14">
        <f>SUM(X27:X35)</f>
        <v>3566.8999999999996</v>
      </c>
      <c r="Y36" s="7">
        <f t="shared" si="26"/>
        <v>31.83595144591217</v>
      </c>
      <c r="Z36" s="8">
        <f t="shared" si="27"/>
        <v>138.0502134477914</v>
      </c>
      <c r="AA36" s="47">
        <f>SUM(AA27:AA35)</f>
        <v>55513.6</v>
      </c>
      <c r="AB36" s="94">
        <f>SUM(AB27:AB35)</f>
        <v>18681.100000000002</v>
      </c>
      <c r="AC36" s="94">
        <f>SUM(AC27:AC35)</f>
        <v>18075.399999999998</v>
      </c>
      <c r="AD36" s="7">
        <f t="shared" si="28"/>
        <v>32.560309545768966</v>
      </c>
      <c r="AE36" s="8">
        <f t="shared" si="29"/>
        <v>96.75768557526052</v>
      </c>
      <c r="AF36" s="42">
        <f>SUM(AF27:AF35)</f>
        <v>66717.6</v>
      </c>
      <c r="AG36" s="48">
        <f>SUM(AG27:AG35)</f>
        <v>21264.870000000003</v>
      </c>
      <c r="AH36" s="7">
        <f>SUM(AH27:AH35)</f>
        <v>21642.3</v>
      </c>
      <c r="AI36" s="7">
        <f t="shared" si="31"/>
        <v>32.43866685852009</v>
      </c>
      <c r="AJ36" s="8">
        <f t="shared" si="32"/>
        <v>101.77489916467863</v>
      </c>
    </row>
    <row r="37" spans="1:36" ht="24" customHeight="1" thickBot="1">
      <c r="A37" s="66" t="s">
        <v>18</v>
      </c>
      <c r="B37" s="19">
        <f>B38-B36</f>
        <v>450</v>
      </c>
      <c r="C37" s="91">
        <f>C38-C36</f>
        <v>306.59999999999997</v>
      </c>
      <c r="D37" s="19">
        <f>D38-D36</f>
        <v>332.9</v>
      </c>
      <c r="E37" s="13">
        <f t="shared" si="17"/>
        <v>73.97777777777777</v>
      </c>
      <c r="F37" s="28">
        <f t="shared" si="18"/>
        <v>108.57795172863666</v>
      </c>
      <c r="G37" s="19">
        <f>G38-G36</f>
        <v>100</v>
      </c>
      <c r="H37" s="88">
        <f>H38-H36</f>
        <v>495.3</v>
      </c>
      <c r="I37" s="49">
        <f>I38-I36</f>
        <v>103.20000000000005</v>
      </c>
      <c r="J37" s="13">
        <f t="shared" si="19"/>
        <v>103.20000000000005</v>
      </c>
      <c r="K37" s="28">
        <f t="shared" si="20"/>
        <v>20.835857056329505</v>
      </c>
      <c r="L37" s="18">
        <f>L38-L36</f>
        <v>142</v>
      </c>
      <c r="M37" s="87">
        <f>M38-M36</f>
        <v>570.5</v>
      </c>
      <c r="N37" s="58">
        <f>N38-N36</f>
        <v>317.7</v>
      </c>
      <c r="O37" s="7">
        <f>N37/L37%</f>
        <v>223.73239436619718</v>
      </c>
      <c r="P37" s="40">
        <f>N37/M37%</f>
        <v>55.68799298860648</v>
      </c>
      <c r="Q37" s="91">
        <f>Q38-Q36</f>
        <v>0</v>
      </c>
      <c r="R37" s="91">
        <f>R38-R36</f>
        <v>0</v>
      </c>
      <c r="S37" s="91">
        <f>S38-S36</f>
        <v>71.39999999999999</v>
      </c>
      <c r="T37" s="88" t="e">
        <f>S37/Q37%</f>
        <v>#DIV/0!</v>
      </c>
      <c r="U37" s="99" t="e">
        <f>S37/R37%</f>
        <v>#DIV/0!</v>
      </c>
      <c r="V37" s="35">
        <f>V38-V36</f>
        <v>109426</v>
      </c>
      <c r="W37" s="17">
        <f>W38-W36</f>
        <v>44403.43</v>
      </c>
      <c r="X37" s="17">
        <f>X38-X36</f>
        <v>42557.799999999996</v>
      </c>
      <c r="Y37" s="17">
        <f>X37/V37%</f>
        <v>38.89185385557363</v>
      </c>
      <c r="Z37" s="25">
        <f>X37/W37%</f>
        <v>95.84349677491129</v>
      </c>
      <c r="AA37" s="35">
        <v>482233.5</v>
      </c>
      <c r="AB37" s="87">
        <f>AB38-AB36</f>
        <v>193959.9</v>
      </c>
      <c r="AC37" s="87">
        <v>210257.7</v>
      </c>
      <c r="AD37" s="17">
        <f>AC37/AA37%</f>
        <v>43.60080749263583</v>
      </c>
      <c r="AE37" s="25">
        <f>AC37/AB37%</f>
        <v>108.40266467450232</v>
      </c>
      <c r="AF37" s="17">
        <f>AF38-AF36</f>
        <v>591659.5</v>
      </c>
      <c r="AG37" s="17">
        <f>AG38-AG36</f>
        <v>238363.33000000002</v>
      </c>
      <c r="AH37" s="17">
        <f>AH38-AH36</f>
        <v>252815.5</v>
      </c>
      <c r="AI37" s="17">
        <f>AH37/AF37%</f>
        <v>42.72989785510078</v>
      </c>
      <c r="AJ37" s="25">
        <f>AH37/AG37%</f>
        <v>106.06308445179047</v>
      </c>
    </row>
    <row r="38" spans="1:36" ht="24" customHeight="1" thickBot="1">
      <c r="A38" s="63" t="s">
        <v>0</v>
      </c>
      <c r="B38" s="19">
        <v>690</v>
      </c>
      <c r="C38" s="88">
        <v>614.3</v>
      </c>
      <c r="D38" s="13">
        <v>385.9</v>
      </c>
      <c r="E38" s="13">
        <f t="shared" si="17"/>
        <v>55.927536231884055</v>
      </c>
      <c r="F38" s="28">
        <f t="shared" si="18"/>
        <v>62.819469314667096</v>
      </c>
      <c r="G38" s="19">
        <v>100</v>
      </c>
      <c r="H38" s="88">
        <v>495.3</v>
      </c>
      <c r="I38" s="49">
        <v>619.1</v>
      </c>
      <c r="J38" s="13">
        <f>I38/G38%</f>
        <v>619.1</v>
      </c>
      <c r="K38" s="28">
        <f>I38/H38%</f>
        <v>124.99495255400767</v>
      </c>
      <c r="L38" s="19">
        <v>198</v>
      </c>
      <c r="M38" s="91">
        <v>639.2</v>
      </c>
      <c r="N38" s="59">
        <v>371.2</v>
      </c>
      <c r="O38" s="13">
        <f>N38/L38%</f>
        <v>187.47474747474746</v>
      </c>
      <c r="P38" s="28">
        <f>N38/M38%</f>
        <v>58.072590738423024</v>
      </c>
      <c r="Q38" s="91">
        <v>290</v>
      </c>
      <c r="R38" s="91">
        <v>72</v>
      </c>
      <c r="S38" s="91">
        <v>176.1</v>
      </c>
      <c r="T38" s="88">
        <f>S38/Q38%</f>
        <v>60.724137931034484</v>
      </c>
      <c r="U38" s="99">
        <f>S38/R38%</f>
        <v>244.58333333333334</v>
      </c>
      <c r="V38" s="10">
        <v>120630</v>
      </c>
      <c r="W38" s="95">
        <v>46987.2</v>
      </c>
      <c r="X38" s="95">
        <v>46124.7</v>
      </c>
      <c r="Y38" s="13">
        <f>X38/V38%</f>
        <v>38.23650833126088</v>
      </c>
      <c r="Z38" s="13">
        <f>X38/W38%</f>
        <v>98.1643937072224</v>
      </c>
      <c r="AA38" s="13">
        <f>AA36+AA37</f>
        <v>537747.1</v>
      </c>
      <c r="AB38" s="88">
        <v>212641</v>
      </c>
      <c r="AC38" s="88">
        <f>AC36+AC37</f>
        <v>228333.1</v>
      </c>
      <c r="AD38" s="13">
        <f>AC38/AA38%</f>
        <v>42.461056507789635</v>
      </c>
      <c r="AE38" s="13">
        <f>AC38/AB38%</f>
        <v>107.37962105144352</v>
      </c>
      <c r="AF38" s="11">
        <f>V38+AA38</f>
        <v>658377.1</v>
      </c>
      <c r="AG38" s="13">
        <f>W38+AB38</f>
        <v>259628.2</v>
      </c>
      <c r="AH38" s="13">
        <f>X38+AC38</f>
        <v>274457.8</v>
      </c>
      <c r="AI38" s="13">
        <f>AH38/AF38%</f>
        <v>41.68702100969186</v>
      </c>
      <c r="AJ38" s="13">
        <f>AH38/AG38%</f>
        <v>105.71186026787535</v>
      </c>
    </row>
  </sheetData>
  <sheetProtection/>
  <mergeCells count="87">
    <mergeCell ref="AH24:AH26"/>
    <mergeCell ref="AI24:AI26"/>
    <mergeCell ref="AJ24:AJ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A22:AE23"/>
    <mergeCell ref="AF22:AJ23"/>
    <mergeCell ref="B24:B26"/>
    <mergeCell ref="C24:C26"/>
    <mergeCell ref="D24:D26"/>
    <mergeCell ref="E24:E26"/>
    <mergeCell ref="F24:F26"/>
    <mergeCell ref="G24:G26"/>
    <mergeCell ref="H24:H26"/>
    <mergeCell ref="I24:I26"/>
    <mergeCell ref="AG6:AG8"/>
    <mergeCell ref="AH6:AH8"/>
    <mergeCell ref="AI6:AI8"/>
    <mergeCell ref="AJ6:AJ8"/>
    <mergeCell ref="A22:A26"/>
    <mergeCell ref="B22:F23"/>
    <mergeCell ref="G22:K23"/>
    <mergeCell ref="L22:P23"/>
    <mergeCell ref="Q22:U23"/>
    <mergeCell ref="V22:Z23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.5511811023622047" bottom="0" header="0.31496062992125984" footer="0.31496062992125984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38"/>
  <sheetViews>
    <sheetView zoomScalePageLayoutView="0" workbookViewId="0" topLeftCell="C20">
      <selection activeCell="T20" sqref="T20"/>
    </sheetView>
  </sheetViews>
  <sheetFormatPr defaultColWidth="9.125" defaultRowHeight="12.75"/>
  <cols>
    <col min="1" max="1" width="21.125" style="23" customWidth="1"/>
    <col min="2" max="2" width="8.87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503906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375" style="23" customWidth="1"/>
    <col min="18" max="18" width="6.625" style="23" customWidth="1"/>
    <col min="19" max="19" width="7.375" style="23" customWidth="1"/>
    <col min="20" max="20" width="6.625" style="23" customWidth="1"/>
    <col min="21" max="21" width="8.625" style="23" customWidth="1"/>
    <col min="22" max="22" width="9.875" style="23" customWidth="1"/>
    <col min="23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9.375" style="23" customWidth="1"/>
    <col min="30" max="30" width="6.50390625" style="23" customWidth="1"/>
    <col min="31" max="31" width="7.00390625" style="23" customWidth="1"/>
    <col min="32" max="33" width="10.125" style="23" customWidth="1"/>
    <col min="34" max="34" width="9.87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21.75" customHeight="1" thickBot="1">
      <c r="G2" s="160" t="s">
        <v>102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hidden="1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103</v>
      </c>
      <c r="D6" s="131" t="s">
        <v>104</v>
      </c>
      <c r="E6" s="153" t="s">
        <v>16</v>
      </c>
      <c r="F6" s="140" t="s">
        <v>105</v>
      </c>
      <c r="G6" s="126" t="str">
        <f>B6</f>
        <v>Уточненный план на 2020год</v>
      </c>
      <c r="H6" s="131" t="str">
        <f>C6</f>
        <v>Исполнено на 01.07.  2019</v>
      </c>
      <c r="I6" s="131" t="str">
        <f>D6</f>
        <v>Исполнено на 1.07.  2020</v>
      </c>
      <c r="J6" s="153" t="str">
        <f>E6</f>
        <v>%% к годовому плану</v>
      </c>
      <c r="K6" s="140" t="str">
        <f>F6</f>
        <v>% исп. по сравнению с 1.07.19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01.07.  2019</v>
      </c>
      <c r="N6" s="131" t="str">
        <f t="shared" si="0"/>
        <v>Исполнено на 1.07.  2020</v>
      </c>
      <c r="O6" s="153" t="str">
        <f t="shared" si="0"/>
        <v>%% к годовому плану</v>
      </c>
      <c r="P6" s="140" t="str">
        <f t="shared" si="0"/>
        <v>% исп. по сравнению с 1.07.19</v>
      </c>
      <c r="Q6" s="129" t="str">
        <f t="shared" si="0"/>
        <v>Уточненный план на 2020год</v>
      </c>
      <c r="R6" s="131" t="str">
        <f t="shared" si="0"/>
        <v>Исполнено на 01.07.  2019</v>
      </c>
      <c r="S6" s="131" t="str">
        <f t="shared" si="0"/>
        <v>Исполнено на 1.07.  2020</v>
      </c>
      <c r="T6" s="153" t="str">
        <f t="shared" si="0"/>
        <v>%% к годовому плану</v>
      </c>
      <c r="U6" s="140" t="str">
        <f t="shared" si="0"/>
        <v>% исп. по сравнению с 1.07.19</v>
      </c>
      <c r="V6" s="126" t="str">
        <f>G6</f>
        <v>Уточненный план на 2020год</v>
      </c>
      <c r="W6" s="131" t="str">
        <f>H6</f>
        <v>Исполнено на 01.07.  2019</v>
      </c>
      <c r="X6" s="131" t="str">
        <f>I6</f>
        <v>Исполнено на 1.07.  2020</v>
      </c>
      <c r="Y6" s="153" t="str">
        <f>J6</f>
        <v>%% к годовому плану</v>
      </c>
      <c r="Z6" s="140" t="str">
        <f>K6</f>
        <v>% исп. по сравнению с 1.07.19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01.07.  2019</v>
      </c>
      <c r="AC6" s="131" t="str">
        <f t="shared" si="1"/>
        <v>Исполнено на 1.07.  2020</v>
      </c>
      <c r="AD6" s="153" t="str">
        <f t="shared" si="1"/>
        <v>%% к годовому плану</v>
      </c>
      <c r="AE6" s="140" t="str">
        <f t="shared" si="1"/>
        <v>% исп. по сравнению с 1.07.19</v>
      </c>
      <c r="AF6" s="129" t="str">
        <f t="shared" si="1"/>
        <v>Уточненный план на 2020год</v>
      </c>
      <c r="AG6" s="131" t="str">
        <f t="shared" si="1"/>
        <v>Исполнено на 01.07.  2019</v>
      </c>
      <c r="AH6" s="131" t="str">
        <f t="shared" si="1"/>
        <v>Исполнено на 1.07.  2020</v>
      </c>
      <c r="AI6" s="131" t="str">
        <f t="shared" si="1"/>
        <v>%% к годовому плану</v>
      </c>
      <c r="AJ6" s="159" t="str">
        <f t="shared" si="1"/>
        <v>% исп. по сравнению с 1.07.19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11.2</v>
      </c>
      <c r="D9" s="89">
        <v>12</v>
      </c>
      <c r="E9" s="12">
        <f aca="true" t="shared" si="2" ref="E9:E18">D9/B9%</f>
        <v>54.54545454545455</v>
      </c>
      <c r="F9" s="24">
        <f aca="true" t="shared" si="3" ref="F9:F18">D9/C9%</f>
        <v>107.14285714285715</v>
      </c>
      <c r="G9" s="52">
        <v>22</v>
      </c>
      <c r="H9" s="87">
        <v>-0.2</v>
      </c>
      <c r="I9" s="87">
        <v>2</v>
      </c>
      <c r="J9" s="17">
        <f aca="true" t="shared" si="4" ref="J9:J18">I9/G9%</f>
        <v>9.090909090909092</v>
      </c>
      <c r="K9" s="25">
        <f aca="true" t="shared" si="5" ref="K9:K18">I9/H9%</f>
        <v>-1000</v>
      </c>
      <c r="L9" s="5">
        <v>150</v>
      </c>
      <c r="M9" s="89">
        <v>64.3</v>
      </c>
      <c r="N9" s="89">
        <v>90.2</v>
      </c>
      <c r="O9" s="12">
        <f aca="true" t="shared" si="6" ref="O9:O18">N9/L9%</f>
        <v>60.13333333333333</v>
      </c>
      <c r="P9" s="24">
        <f aca="true" t="shared" si="7" ref="P9:P18">N9/M9%</f>
        <v>140.27993779160187</v>
      </c>
      <c r="Q9" s="5">
        <v>280</v>
      </c>
      <c r="R9" s="89">
        <v>18.3</v>
      </c>
      <c r="S9" s="87">
        <v>22.8</v>
      </c>
      <c r="T9" s="12">
        <f aca="true" t="shared" si="8" ref="T9:T18">S9/Q9%</f>
        <v>8.142857142857144</v>
      </c>
      <c r="U9" s="24">
        <f aca="true" t="shared" si="9" ref="U9:U18">S9/R9%</f>
        <v>124.59016393442623</v>
      </c>
      <c r="V9" s="6">
        <v>1</v>
      </c>
      <c r="W9" s="89">
        <v>0.6</v>
      </c>
      <c r="X9" s="89"/>
      <c r="Y9" s="17">
        <f aca="true" t="shared" si="10" ref="Y9:Y18">X9/V9%</f>
        <v>0</v>
      </c>
      <c r="Z9" s="25">
        <f aca="true" t="shared" si="11" ref="Z9:Z18">X9/W9%</f>
        <v>0</v>
      </c>
      <c r="AA9" s="6">
        <v>6</v>
      </c>
      <c r="AB9" s="87">
        <v>5</v>
      </c>
      <c r="AC9" s="87"/>
      <c r="AD9" s="17">
        <f aca="true" t="shared" si="12" ref="AD9:AD18">AC9/AA9%</f>
        <v>0</v>
      </c>
      <c r="AE9" s="34">
        <f aca="true" t="shared" si="13" ref="AE9:AE18">AC9/AB9%</f>
        <v>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16</v>
      </c>
      <c r="D10" s="88">
        <v>16.8</v>
      </c>
      <c r="E10" s="13">
        <f t="shared" si="2"/>
        <v>48.00000000000001</v>
      </c>
      <c r="F10" s="24">
        <f t="shared" si="3"/>
        <v>105</v>
      </c>
      <c r="G10" s="49">
        <v>82</v>
      </c>
      <c r="H10" s="88">
        <v>14.9</v>
      </c>
      <c r="I10" s="88">
        <v>9</v>
      </c>
      <c r="J10" s="17">
        <f t="shared" si="4"/>
        <v>10.975609756097562</v>
      </c>
      <c r="K10" s="28">
        <f t="shared" si="5"/>
        <v>60.40268456375839</v>
      </c>
      <c r="L10" s="1">
        <v>140</v>
      </c>
      <c r="M10" s="88">
        <v>39.8</v>
      </c>
      <c r="N10" s="88">
        <v>94</v>
      </c>
      <c r="O10" s="13">
        <f t="shared" si="6"/>
        <v>67.14285714285715</v>
      </c>
      <c r="P10" s="27">
        <f t="shared" si="7"/>
        <v>236.18090452261308</v>
      </c>
      <c r="Q10" s="1">
        <v>450</v>
      </c>
      <c r="R10" s="88">
        <v>43.5</v>
      </c>
      <c r="S10" s="88">
        <v>59.7</v>
      </c>
      <c r="T10" s="13">
        <f t="shared" si="8"/>
        <v>13.266666666666667</v>
      </c>
      <c r="U10" s="27">
        <f t="shared" si="9"/>
        <v>137.24137931034483</v>
      </c>
      <c r="V10" s="3">
        <v>1</v>
      </c>
      <c r="W10" s="88"/>
      <c r="X10" s="88">
        <v>1.4</v>
      </c>
      <c r="Y10" s="13">
        <f t="shared" si="10"/>
        <v>140</v>
      </c>
      <c r="Z10" s="28" t="e">
        <f t="shared" si="11"/>
        <v>#DIV/0!</v>
      </c>
      <c r="AA10" s="3">
        <v>6</v>
      </c>
      <c r="AB10" s="88">
        <v>3.6</v>
      </c>
      <c r="AC10" s="88">
        <v>11.5</v>
      </c>
      <c r="AD10" s="13">
        <f t="shared" si="12"/>
        <v>191.66666666666669</v>
      </c>
      <c r="AE10" s="27">
        <f t="shared" si="13"/>
        <v>319.4444444444444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610.5</v>
      </c>
      <c r="D11" s="89">
        <v>687.7</v>
      </c>
      <c r="E11" s="12">
        <f t="shared" si="2"/>
        <v>49.833333333333336</v>
      </c>
      <c r="F11" s="24">
        <f t="shared" si="3"/>
        <v>112.64537264537265</v>
      </c>
      <c r="G11" s="51">
        <v>800</v>
      </c>
      <c r="H11" s="89">
        <v>59.8</v>
      </c>
      <c r="I11" s="89">
        <v>100.5</v>
      </c>
      <c r="J11" s="12">
        <f t="shared" si="4"/>
        <v>12.5625</v>
      </c>
      <c r="K11" s="30">
        <f t="shared" si="5"/>
        <v>168.06020066889633</v>
      </c>
      <c r="L11" s="2">
        <v>1974</v>
      </c>
      <c r="M11" s="89">
        <v>699.7</v>
      </c>
      <c r="N11" s="89">
        <v>783</v>
      </c>
      <c r="O11" s="12">
        <f t="shared" si="6"/>
        <v>39.66565349544073</v>
      </c>
      <c r="P11" s="24">
        <f t="shared" si="7"/>
        <v>111.9051021866514</v>
      </c>
      <c r="Q11" s="2">
        <v>1840</v>
      </c>
      <c r="R11" s="89">
        <v>113.8</v>
      </c>
      <c r="S11" s="89">
        <v>168.5</v>
      </c>
      <c r="T11" s="12">
        <f t="shared" si="8"/>
        <v>9.157608695652174</v>
      </c>
      <c r="U11" s="24">
        <f t="shared" si="9"/>
        <v>148.06678383128298</v>
      </c>
      <c r="V11" s="4">
        <v>20</v>
      </c>
      <c r="W11" s="89">
        <v>12.2</v>
      </c>
      <c r="X11" s="89">
        <v>19.9</v>
      </c>
      <c r="Y11" s="12">
        <f t="shared" si="10"/>
        <v>99.49999999999999</v>
      </c>
      <c r="Z11" s="30">
        <f t="shared" si="11"/>
        <v>163.11475409836063</v>
      </c>
      <c r="AA11" s="4">
        <v>13</v>
      </c>
      <c r="AB11" s="89">
        <v>3.8</v>
      </c>
      <c r="AC11" s="89">
        <v>2.8</v>
      </c>
      <c r="AD11" s="12">
        <f t="shared" si="12"/>
        <v>21.538461538461537</v>
      </c>
      <c r="AE11" s="24">
        <f t="shared" si="13"/>
        <v>73.68421052631578</v>
      </c>
      <c r="AF11" s="3"/>
      <c r="AG11" s="101"/>
      <c r="AH11" s="101">
        <v>2.1</v>
      </c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5.3</v>
      </c>
      <c r="D12" s="88">
        <v>4.2</v>
      </c>
      <c r="E12" s="13">
        <f t="shared" si="2"/>
        <v>42</v>
      </c>
      <c r="F12" s="28">
        <f t="shared" si="3"/>
        <v>79.24528301886794</v>
      </c>
      <c r="G12" s="49">
        <v>36</v>
      </c>
      <c r="H12" s="88">
        <v>-0.9</v>
      </c>
      <c r="I12" s="88">
        <v>9</v>
      </c>
      <c r="J12" s="13">
        <f t="shared" si="4"/>
        <v>25</v>
      </c>
      <c r="K12" s="28">
        <f t="shared" si="5"/>
        <v>-999.9999999999999</v>
      </c>
      <c r="L12" s="16">
        <v>106</v>
      </c>
      <c r="M12" s="88">
        <v>35.6</v>
      </c>
      <c r="N12" s="88">
        <v>62.7</v>
      </c>
      <c r="O12" s="13">
        <f t="shared" si="6"/>
        <v>59.15094339622642</v>
      </c>
      <c r="P12" s="28">
        <f t="shared" si="7"/>
        <v>176.12359550561797</v>
      </c>
      <c r="Q12" s="16">
        <v>240</v>
      </c>
      <c r="R12" s="88">
        <v>23</v>
      </c>
      <c r="S12" s="88">
        <v>21.1</v>
      </c>
      <c r="T12" s="13">
        <f t="shared" si="8"/>
        <v>8.791666666666668</v>
      </c>
      <c r="U12" s="28">
        <f t="shared" si="9"/>
        <v>91.73913043478261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5</v>
      </c>
      <c r="AC12" s="88">
        <v>1.3</v>
      </c>
      <c r="AD12" s="13">
        <f t="shared" si="12"/>
        <v>26</v>
      </c>
      <c r="AE12" s="27">
        <f t="shared" si="13"/>
        <v>26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20.3</v>
      </c>
      <c r="D13" s="88">
        <v>22.8</v>
      </c>
      <c r="E13" s="13">
        <f t="shared" si="2"/>
        <v>54.28571428571429</v>
      </c>
      <c r="F13" s="28">
        <f t="shared" si="3"/>
        <v>112.31527093596058</v>
      </c>
      <c r="G13" s="49">
        <v>70</v>
      </c>
      <c r="H13" s="88">
        <v>2.9</v>
      </c>
      <c r="I13" s="88">
        <v>3.7</v>
      </c>
      <c r="J13" s="13">
        <f t="shared" si="4"/>
        <v>5.2857142857142865</v>
      </c>
      <c r="K13" s="28">
        <f t="shared" si="5"/>
        <v>127.58620689655174</v>
      </c>
      <c r="L13" s="16">
        <v>280</v>
      </c>
      <c r="M13" s="88">
        <v>94.5</v>
      </c>
      <c r="N13" s="88">
        <v>206.2</v>
      </c>
      <c r="O13" s="13">
        <f t="shared" si="6"/>
        <v>73.64285714285714</v>
      </c>
      <c r="P13" s="28">
        <f t="shared" si="7"/>
        <v>218.2010582010582</v>
      </c>
      <c r="Q13" s="16">
        <v>330</v>
      </c>
      <c r="R13" s="88">
        <v>29.1</v>
      </c>
      <c r="S13" s="88">
        <v>35.5</v>
      </c>
      <c r="T13" s="13">
        <f t="shared" si="8"/>
        <v>10.757575757575758</v>
      </c>
      <c r="U13" s="28">
        <f t="shared" si="9"/>
        <v>121.9931271477663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17.4</v>
      </c>
      <c r="AC13" s="88">
        <v>3</v>
      </c>
      <c r="AD13" s="13">
        <f t="shared" si="12"/>
        <v>60</v>
      </c>
      <c r="AE13" s="27">
        <f t="shared" si="13"/>
        <v>17.24137931034483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20.1</v>
      </c>
      <c r="D14" s="88">
        <v>23.3</v>
      </c>
      <c r="E14" s="13">
        <f t="shared" si="2"/>
        <v>51.77777777777778</v>
      </c>
      <c r="F14" s="28">
        <f t="shared" si="3"/>
        <v>115.92039800995025</v>
      </c>
      <c r="G14" s="49">
        <v>40</v>
      </c>
      <c r="H14" s="88">
        <v>1.7</v>
      </c>
      <c r="I14" s="88">
        <v>10.8</v>
      </c>
      <c r="J14" s="13">
        <f t="shared" si="4"/>
        <v>27</v>
      </c>
      <c r="K14" s="28">
        <f t="shared" si="5"/>
        <v>635.2941176470588</v>
      </c>
      <c r="L14" s="16">
        <v>170</v>
      </c>
      <c r="M14" s="88">
        <v>50.3</v>
      </c>
      <c r="N14" s="88">
        <v>135.6</v>
      </c>
      <c r="O14" s="13">
        <f t="shared" si="6"/>
        <v>79.76470588235294</v>
      </c>
      <c r="P14" s="28">
        <f t="shared" si="7"/>
        <v>269.5825049701789</v>
      </c>
      <c r="Q14" s="16">
        <v>330</v>
      </c>
      <c r="R14" s="88">
        <v>13.5</v>
      </c>
      <c r="S14" s="88">
        <v>25.3</v>
      </c>
      <c r="T14" s="13">
        <f t="shared" si="8"/>
        <v>7.666666666666667</v>
      </c>
      <c r="U14" s="28">
        <f t="shared" si="9"/>
        <v>187.4074074074074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3.2</v>
      </c>
      <c r="AC14" s="88">
        <v>1.2</v>
      </c>
      <c r="AD14" s="13">
        <f t="shared" si="12"/>
        <v>23.999999999999996</v>
      </c>
      <c r="AE14" s="27">
        <f t="shared" si="13"/>
        <v>37.5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1.8</v>
      </c>
      <c r="D15" s="88">
        <v>3</v>
      </c>
      <c r="E15" s="13">
        <f t="shared" si="2"/>
        <v>50</v>
      </c>
      <c r="F15" s="28">
        <f t="shared" si="3"/>
        <v>166.66666666666666</v>
      </c>
      <c r="G15" s="49">
        <v>50</v>
      </c>
      <c r="H15" s="88">
        <v>1.9</v>
      </c>
      <c r="I15" s="88">
        <v>4.8</v>
      </c>
      <c r="J15" s="13">
        <f t="shared" si="4"/>
        <v>9.6</v>
      </c>
      <c r="K15" s="28">
        <f t="shared" si="5"/>
        <v>252.6315789473684</v>
      </c>
      <c r="L15" s="16">
        <v>220</v>
      </c>
      <c r="M15" s="88">
        <v>72.8</v>
      </c>
      <c r="N15" s="88">
        <v>132.3</v>
      </c>
      <c r="O15" s="13">
        <f t="shared" si="6"/>
        <v>60.13636363636363</v>
      </c>
      <c r="P15" s="28">
        <f t="shared" si="7"/>
        <v>181.73076923076925</v>
      </c>
      <c r="Q15" s="16">
        <v>260</v>
      </c>
      <c r="R15" s="88">
        <v>10.1</v>
      </c>
      <c r="S15" s="88">
        <v>29.6</v>
      </c>
      <c r="T15" s="13">
        <f t="shared" si="8"/>
        <v>11.384615384615385</v>
      </c>
      <c r="U15" s="28">
        <f t="shared" si="9"/>
        <v>293.06930693069313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1.3</v>
      </c>
      <c r="AC15" s="88">
        <v>1.2</v>
      </c>
      <c r="AD15" s="13">
        <f t="shared" si="12"/>
        <v>60</v>
      </c>
      <c r="AE15" s="27">
        <f t="shared" si="13"/>
        <v>92.30769230769229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14</v>
      </c>
      <c r="D16" s="88">
        <v>17</v>
      </c>
      <c r="E16" s="13">
        <f t="shared" si="2"/>
        <v>68</v>
      </c>
      <c r="F16" s="28">
        <f t="shared" si="3"/>
        <v>121.42857142857142</v>
      </c>
      <c r="G16" s="49">
        <v>38</v>
      </c>
      <c r="H16" s="88">
        <v>8.6</v>
      </c>
      <c r="I16" s="88">
        <v>6.7</v>
      </c>
      <c r="J16" s="17">
        <f t="shared" si="4"/>
        <v>17.63157894736842</v>
      </c>
      <c r="K16" s="28">
        <f t="shared" si="5"/>
        <v>77.90697674418605</v>
      </c>
      <c r="L16" s="16">
        <v>170</v>
      </c>
      <c r="M16" s="88">
        <v>44.6</v>
      </c>
      <c r="N16" s="88">
        <v>71.6</v>
      </c>
      <c r="O16" s="13">
        <f t="shared" si="6"/>
        <v>42.11764705882353</v>
      </c>
      <c r="P16" s="28">
        <f t="shared" si="7"/>
        <v>160.53811659192823</v>
      </c>
      <c r="Q16" s="16">
        <v>300</v>
      </c>
      <c r="R16" s="88">
        <v>20.8</v>
      </c>
      <c r="S16" s="88">
        <v>28.1</v>
      </c>
      <c r="T16" s="13">
        <f t="shared" si="8"/>
        <v>9.366666666666667</v>
      </c>
      <c r="U16" s="28">
        <f t="shared" si="9"/>
        <v>135.09615384615384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2.1</v>
      </c>
      <c r="AC16" s="88">
        <v>0.1</v>
      </c>
      <c r="AD16" s="13">
        <f t="shared" si="12"/>
        <v>2.5</v>
      </c>
      <c r="AE16" s="27">
        <f t="shared" si="13"/>
        <v>4.761904761904762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21</v>
      </c>
      <c r="D17" s="88">
        <v>22.9</v>
      </c>
      <c r="E17" s="13">
        <f t="shared" si="2"/>
        <v>65.42857142857143</v>
      </c>
      <c r="F17" s="28">
        <f t="shared" si="3"/>
        <v>109.04761904761905</v>
      </c>
      <c r="G17" s="49">
        <v>80</v>
      </c>
      <c r="H17" s="88">
        <v>3</v>
      </c>
      <c r="I17" s="88">
        <v>-2.1</v>
      </c>
      <c r="J17" s="13">
        <f t="shared" si="4"/>
        <v>-2.625</v>
      </c>
      <c r="K17" s="28">
        <f t="shared" si="5"/>
        <v>-70</v>
      </c>
      <c r="L17" s="16">
        <v>160</v>
      </c>
      <c r="M17" s="88">
        <v>55.7</v>
      </c>
      <c r="N17" s="88">
        <v>105.4</v>
      </c>
      <c r="O17" s="13">
        <f t="shared" si="6"/>
        <v>65.875</v>
      </c>
      <c r="P17" s="28">
        <f t="shared" si="7"/>
        <v>189.22800718132854</v>
      </c>
      <c r="Q17" s="16">
        <v>320</v>
      </c>
      <c r="R17" s="88">
        <v>26.5</v>
      </c>
      <c r="S17" s="88">
        <v>39.1</v>
      </c>
      <c r="T17" s="13">
        <f t="shared" si="8"/>
        <v>12.21875</v>
      </c>
      <c r="U17" s="28">
        <f t="shared" si="9"/>
        <v>147.54716981132074</v>
      </c>
      <c r="V17" s="16">
        <v>8</v>
      </c>
      <c r="W17" s="88"/>
      <c r="X17" s="88"/>
      <c r="Y17" s="13">
        <f t="shared" si="10"/>
        <v>0</v>
      </c>
      <c r="Z17" s="28" t="e">
        <f t="shared" si="11"/>
        <v>#DIV/0!</v>
      </c>
      <c r="AA17" s="16">
        <v>4</v>
      </c>
      <c r="AB17" s="88">
        <v>2.7</v>
      </c>
      <c r="AC17" s="88">
        <v>2.6</v>
      </c>
      <c r="AD17" s="13">
        <f t="shared" si="12"/>
        <v>65</v>
      </c>
      <c r="AE17" s="27">
        <f t="shared" si="13"/>
        <v>96.29629629629629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720.1999999999999</v>
      </c>
      <c r="D18" s="88">
        <f>SUM(D9:D17)</f>
        <v>809.6999999999999</v>
      </c>
      <c r="E18" s="13">
        <f t="shared" si="2"/>
        <v>50.606249999999996</v>
      </c>
      <c r="F18" s="28">
        <f t="shared" si="3"/>
        <v>112.42710358233825</v>
      </c>
      <c r="G18" s="39">
        <f>SUM(G9:G17)</f>
        <v>1218</v>
      </c>
      <c r="H18" s="90">
        <f>SUM(H9:H17)</f>
        <v>91.7</v>
      </c>
      <c r="I18" s="90">
        <f>SUM(I9:I17)</f>
        <v>144.4</v>
      </c>
      <c r="J18" s="13">
        <f t="shared" si="4"/>
        <v>11.855500821018063</v>
      </c>
      <c r="K18" s="28">
        <f t="shared" si="5"/>
        <v>157.4700109051254</v>
      </c>
      <c r="L18" s="22">
        <f>SUM(L9:L17)</f>
        <v>3370</v>
      </c>
      <c r="M18" s="88">
        <f>SUM(M9:M17)</f>
        <v>1157.3</v>
      </c>
      <c r="N18" s="88">
        <f>SUM(N9:N17)</f>
        <v>1681</v>
      </c>
      <c r="O18" s="13">
        <f t="shared" si="6"/>
        <v>49.881305637982194</v>
      </c>
      <c r="P18" s="28">
        <f t="shared" si="7"/>
        <v>145.25187937440595</v>
      </c>
      <c r="Q18" s="22">
        <f>SUM(Q9:Q17)</f>
        <v>4350</v>
      </c>
      <c r="R18" s="88">
        <f>SUM(R9:R17)</f>
        <v>298.59999999999997</v>
      </c>
      <c r="S18" s="88">
        <f>SUM(S9:S17)</f>
        <v>429.7000000000001</v>
      </c>
      <c r="T18" s="13">
        <f t="shared" si="8"/>
        <v>9.878160919540232</v>
      </c>
      <c r="U18" s="28">
        <f t="shared" si="9"/>
        <v>143.9048894842599</v>
      </c>
      <c r="V18" s="22">
        <f>SUM(V9:V17)</f>
        <v>30</v>
      </c>
      <c r="W18" s="109">
        <f>SUM(W9:W17)</f>
        <v>12.799999999999999</v>
      </c>
      <c r="X18" s="88">
        <f>SUM(X9:X17)</f>
        <v>21.299999999999997</v>
      </c>
      <c r="Y18" s="13">
        <f t="shared" si="10"/>
        <v>71</v>
      </c>
      <c r="Z18" s="28">
        <f t="shared" si="11"/>
        <v>166.40624999999997</v>
      </c>
      <c r="AA18" s="22">
        <f>SUM(AA9:AA17)</f>
        <v>50</v>
      </c>
      <c r="AB18" s="88">
        <f>SUM(AB9:AB17)</f>
        <v>44.1</v>
      </c>
      <c r="AC18" s="88">
        <f>SUM(AC9:AC17)</f>
        <v>23.700000000000003</v>
      </c>
      <c r="AD18" s="13">
        <f t="shared" si="12"/>
        <v>47.400000000000006</v>
      </c>
      <c r="AE18" s="27">
        <f t="shared" si="13"/>
        <v>53.741496598639465</v>
      </c>
      <c r="AF18" s="9">
        <f>SUM(AF9:AF17)</f>
        <v>0</v>
      </c>
      <c r="AG18" s="101">
        <f>SUM(AG9:AG17)</f>
        <v>0</v>
      </c>
      <c r="AH18" s="101">
        <f>SUM(AH9:AH17)</f>
        <v>2.1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35576.8</v>
      </c>
      <c r="D19" s="91">
        <f>D20-D18</f>
        <v>39813.700000000004</v>
      </c>
      <c r="E19" s="13">
        <f>D19/B19%</f>
        <v>49.0921085080148</v>
      </c>
      <c r="F19" s="28">
        <f>D19/C19%</f>
        <v>111.90916552359965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2446.5</v>
      </c>
      <c r="X19" s="91">
        <f>X20-X18</f>
        <v>2168.6</v>
      </c>
      <c r="Y19" s="13">
        <f>X19/V19%</f>
        <v>77.45</v>
      </c>
      <c r="Z19" s="28">
        <f>X19/W19%</f>
        <v>88.64091559370529</v>
      </c>
      <c r="AA19" s="19">
        <f>AA20-AA18</f>
        <v>110</v>
      </c>
      <c r="AB19" s="88">
        <f>AB20-AB18</f>
        <v>102.80000000000001</v>
      </c>
      <c r="AC19" s="88">
        <f>AC20-AC18</f>
        <v>55.2</v>
      </c>
      <c r="AD19" s="13">
        <f>AC19/AA19%</f>
        <v>50.18181818181818</v>
      </c>
      <c r="AE19" s="28">
        <f>AC19/AB19%</f>
        <v>53.69649805447471</v>
      </c>
      <c r="AF19" s="19">
        <f>AF20-AF18</f>
        <v>1800</v>
      </c>
      <c r="AG19" s="88">
        <f>AG20-AG18</f>
        <v>877.6</v>
      </c>
      <c r="AH19" s="88">
        <f>AH20-AH18</f>
        <v>889.1</v>
      </c>
      <c r="AI19" s="13">
        <f>AH19/AF19%</f>
        <v>49.394444444444446</v>
      </c>
      <c r="AJ19" s="28">
        <f>AH19/AG19%</f>
        <v>101.31039197812215</v>
      </c>
    </row>
    <row r="20" spans="1:36" ht="44.25" customHeight="1" thickBot="1">
      <c r="A20" s="63" t="s">
        <v>0</v>
      </c>
      <c r="B20" s="19">
        <v>82700</v>
      </c>
      <c r="C20" s="92">
        <v>36297</v>
      </c>
      <c r="D20" s="92">
        <v>40623.4</v>
      </c>
      <c r="E20" s="13">
        <f>D20/B20%</f>
        <v>49.121402660217655</v>
      </c>
      <c r="F20" s="28">
        <f>D20/C20%</f>
        <v>111.91944237815797</v>
      </c>
      <c r="G20" s="13">
        <f>G18</f>
        <v>1218</v>
      </c>
      <c r="H20" s="88">
        <v>91.7</v>
      </c>
      <c r="I20" s="88">
        <f>I18</f>
        <v>144.4</v>
      </c>
      <c r="J20" s="13">
        <f>I20/G20%</f>
        <v>11.855500821018063</v>
      </c>
      <c r="K20" s="28">
        <f>I20/H20%</f>
        <v>157.4700109051254</v>
      </c>
      <c r="L20" s="19">
        <f>L18+L19</f>
        <v>3370</v>
      </c>
      <c r="M20" s="88">
        <f>M18</f>
        <v>1157.3</v>
      </c>
      <c r="N20" s="88">
        <f>N18</f>
        <v>1681</v>
      </c>
      <c r="O20" s="13">
        <f>N20/L20%</f>
        <v>49.881305637982194</v>
      </c>
      <c r="P20" s="28">
        <f>N20/M20%</f>
        <v>145.25187937440595</v>
      </c>
      <c r="Q20" s="19">
        <f>Q18+Q19</f>
        <v>4350</v>
      </c>
      <c r="R20" s="88">
        <f>R18</f>
        <v>298.59999999999997</v>
      </c>
      <c r="S20" s="88">
        <f>S18</f>
        <v>429.7000000000001</v>
      </c>
      <c r="T20" s="13">
        <f>S20/Q20%</f>
        <v>9.878160919540232</v>
      </c>
      <c r="U20" s="28">
        <f>S20/R20%</f>
        <v>143.9048894842599</v>
      </c>
      <c r="V20" s="19">
        <v>2830</v>
      </c>
      <c r="W20" s="91">
        <v>2459.3</v>
      </c>
      <c r="X20" s="91">
        <v>2189.9</v>
      </c>
      <c r="Y20" s="13">
        <f>X20/V20%</f>
        <v>77.38162544169612</v>
      </c>
      <c r="Z20" s="28">
        <f>X20/W20%</f>
        <v>89.04566340015451</v>
      </c>
      <c r="AA20" s="19">
        <v>160</v>
      </c>
      <c r="AB20" s="92">
        <v>146.9</v>
      </c>
      <c r="AC20" s="92">
        <v>78.9</v>
      </c>
      <c r="AD20" s="13">
        <f>AC20/AA20%</f>
        <v>49.3125</v>
      </c>
      <c r="AE20" s="27">
        <f>AC20/AB20%</f>
        <v>53.71000680735194</v>
      </c>
      <c r="AF20" s="11">
        <v>1800</v>
      </c>
      <c r="AG20" s="110">
        <v>877.6</v>
      </c>
      <c r="AH20" s="110">
        <v>891.2</v>
      </c>
      <c r="AI20" s="13">
        <f>AH20/AF20%</f>
        <v>49.51111111111111</v>
      </c>
      <c r="AJ20" s="28">
        <f>AH20/AG20%</f>
        <v>101.54968094804012</v>
      </c>
    </row>
    <row r="21" ht="15.75" thickBot="1"/>
    <row r="22" spans="1:36" ht="15" customHeight="1">
      <c r="A22" s="133" t="s">
        <v>12</v>
      </c>
      <c r="B22" s="141" t="s">
        <v>57</v>
      </c>
      <c r="C22" s="162"/>
      <c r="D22" s="162"/>
      <c r="E22" s="162"/>
      <c r="F22" s="162"/>
      <c r="G22" s="173" t="s">
        <v>23</v>
      </c>
      <c r="H22" s="174"/>
      <c r="I22" s="174"/>
      <c r="J22" s="174"/>
      <c r="K22" s="175"/>
      <c r="L22" s="141" t="s">
        <v>54</v>
      </c>
      <c r="M22" s="142"/>
      <c r="N22" s="142"/>
      <c r="O22" s="142"/>
      <c r="P22" s="143"/>
      <c r="Q22" s="141" t="s">
        <v>11</v>
      </c>
      <c r="R22" s="162"/>
      <c r="S22" s="162"/>
      <c r="T22" s="162"/>
      <c r="U22" s="171"/>
      <c r="V22" s="141" t="s">
        <v>19</v>
      </c>
      <c r="W22" s="162"/>
      <c r="X22" s="162"/>
      <c r="Y22" s="162"/>
      <c r="Z22" s="171"/>
      <c r="AA22" s="141" t="s">
        <v>24</v>
      </c>
      <c r="AB22" s="162"/>
      <c r="AC22" s="162"/>
      <c r="AD22" s="162"/>
      <c r="AE22" s="162"/>
      <c r="AF22" s="179" t="s">
        <v>20</v>
      </c>
      <c r="AG22" s="180"/>
      <c r="AH22" s="180"/>
      <c r="AI22" s="180"/>
      <c r="AJ22" s="181"/>
    </row>
    <row r="23" spans="1:36" ht="55.5" customHeight="1">
      <c r="A23" s="134"/>
      <c r="B23" s="163"/>
      <c r="C23" s="164"/>
      <c r="D23" s="164"/>
      <c r="E23" s="164"/>
      <c r="F23" s="164"/>
      <c r="G23" s="176"/>
      <c r="H23" s="177"/>
      <c r="I23" s="177"/>
      <c r="J23" s="177"/>
      <c r="K23" s="178"/>
      <c r="L23" s="144"/>
      <c r="M23" s="145"/>
      <c r="N23" s="145"/>
      <c r="O23" s="145"/>
      <c r="P23" s="146"/>
      <c r="Q23" s="163"/>
      <c r="R23" s="164"/>
      <c r="S23" s="164"/>
      <c r="T23" s="164"/>
      <c r="U23" s="172"/>
      <c r="V23" s="163"/>
      <c r="W23" s="164"/>
      <c r="X23" s="164"/>
      <c r="Y23" s="164"/>
      <c r="Z23" s="172"/>
      <c r="AA23" s="163"/>
      <c r="AB23" s="164"/>
      <c r="AC23" s="164"/>
      <c r="AD23" s="164"/>
      <c r="AE23" s="164"/>
      <c r="AF23" s="182"/>
      <c r="AG23" s="183"/>
      <c r="AH23" s="183"/>
      <c r="AI23" s="183"/>
      <c r="AJ23" s="184"/>
    </row>
    <row r="24" spans="1:36" ht="15" customHeight="1">
      <c r="A24" s="134"/>
      <c r="B24" s="126" t="str">
        <f>B6</f>
        <v>Уточненный план на 2020год</v>
      </c>
      <c r="C24" s="131" t="str">
        <f>C6</f>
        <v>Исполнено на 01.07.  2019</v>
      </c>
      <c r="D24" s="131" t="str">
        <f>D6</f>
        <v>Исполнено на 1.07.  2020</v>
      </c>
      <c r="E24" s="153" t="str">
        <f>E6</f>
        <v>%% к годовому плану</v>
      </c>
      <c r="F24" s="140" t="str">
        <f>F6</f>
        <v>% исп. по сравнению с 1.07.19</v>
      </c>
      <c r="G24" s="129" t="str">
        <f>B6</f>
        <v>Уточненный план на 2020год</v>
      </c>
      <c r="H24" s="131" t="str">
        <f>C6</f>
        <v>Исполнено на 01.07.  2019</v>
      </c>
      <c r="I24" s="131" t="str">
        <f>D6</f>
        <v>Исполнено на 1.07.  2020</v>
      </c>
      <c r="J24" s="153" t="str">
        <f>E6</f>
        <v>%% к годовому плану</v>
      </c>
      <c r="K24" s="140" t="str">
        <f>F6</f>
        <v>% исп. по сравнению с 1.07.19</v>
      </c>
      <c r="L24" s="129" t="str">
        <f>B6</f>
        <v>Уточненный план на 2020год</v>
      </c>
      <c r="M24" s="131" t="str">
        <f>C6</f>
        <v>Исполнено на 01.07.  2019</v>
      </c>
      <c r="N24" s="131" t="str">
        <f>D6</f>
        <v>Исполнено на 1.07.  2020</v>
      </c>
      <c r="O24" s="153" t="str">
        <f>E6</f>
        <v>%% к годовому плану</v>
      </c>
      <c r="P24" s="140" t="str">
        <f>F6</f>
        <v>% исп. по сравнению с 1.07.19</v>
      </c>
      <c r="Q24" s="126" t="str">
        <f aca="true" t="shared" si="16" ref="Q24:Z24">B6</f>
        <v>Уточненный план на 2020год</v>
      </c>
      <c r="R24" s="131" t="str">
        <f t="shared" si="16"/>
        <v>Исполнено на 01.07.  2019</v>
      </c>
      <c r="S24" s="131" t="str">
        <f t="shared" si="16"/>
        <v>Исполнено на 1.07.  2020</v>
      </c>
      <c r="T24" s="153" t="str">
        <f t="shared" si="16"/>
        <v>%% к годовому плану</v>
      </c>
      <c r="U24" s="140" t="str">
        <f t="shared" si="16"/>
        <v>% исп. по сравнению с 1.07.19</v>
      </c>
      <c r="V24" s="126" t="str">
        <f t="shared" si="16"/>
        <v>Уточненный план на 2020год</v>
      </c>
      <c r="W24" s="131" t="str">
        <f t="shared" si="16"/>
        <v>Исполнено на 01.07.  2019</v>
      </c>
      <c r="X24" s="131" t="str">
        <f t="shared" si="16"/>
        <v>Исполнено на 1.07.  2020</v>
      </c>
      <c r="Y24" s="153" t="str">
        <f t="shared" si="16"/>
        <v>%% к годовому плану</v>
      </c>
      <c r="Z24" s="140" t="str">
        <f t="shared" si="16"/>
        <v>% исп. по сравнению с 1.07.19</v>
      </c>
      <c r="AA24" s="126" t="str">
        <f>G6</f>
        <v>Уточненный план на 2020год</v>
      </c>
      <c r="AB24" s="131" t="str">
        <f>H6</f>
        <v>Исполнено на 01.07.  2019</v>
      </c>
      <c r="AC24" s="131" t="str">
        <f>I6</f>
        <v>Исполнено на 1.07.  2020</v>
      </c>
      <c r="AD24" s="153" t="str">
        <f>J6</f>
        <v>%% к годовому плану</v>
      </c>
      <c r="AE24" s="140" t="str">
        <f>K6</f>
        <v>% исп. по сравнению с 1.07.19</v>
      </c>
      <c r="AF24" s="129" t="str">
        <f>G6</f>
        <v>Уточненный план на 2020год</v>
      </c>
      <c r="AG24" s="131" t="str">
        <f>H6</f>
        <v>Исполнено на 01.07.  2019</v>
      </c>
      <c r="AH24" s="131" t="str">
        <f>I6</f>
        <v>Исполнено на 1.07.  2020</v>
      </c>
      <c r="AI24" s="131" t="str">
        <f>J6</f>
        <v>%% к годовому плану</v>
      </c>
      <c r="AJ24" s="159" t="str">
        <f>K6</f>
        <v>% исп. по сравнению с 1.07.19</v>
      </c>
    </row>
    <row r="25" spans="1:36" ht="15" customHeight="1">
      <c r="A25" s="134"/>
      <c r="B25" s="127"/>
      <c r="C25" s="131"/>
      <c r="D25" s="131"/>
      <c r="E25" s="154"/>
      <c r="F25" s="140"/>
      <c r="G25" s="129"/>
      <c r="H25" s="131"/>
      <c r="I25" s="131"/>
      <c r="J25" s="154"/>
      <c r="K25" s="140"/>
      <c r="L25" s="129"/>
      <c r="M25" s="131"/>
      <c r="N25" s="131"/>
      <c r="O25" s="154"/>
      <c r="P25" s="140"/>
      <c r="Q25" s="127"/>
      <c r="R25" s="131"/>
      <c r="S25" s="131"/>
      <c r="T25" s="154"/>
      <c r="U25" s="140"/>
      <c r="V25" s="127"/>
      <c r="W25" s="131"/>
      <c r="X25" s="131"/>
      <c r="Y25" s="154"/>
      <c r="Z25" s="140"/>
      <c r="AA25" s="127"/>
      <c r="AB25" s="131"/>
      <c r="AC25" s="131"/>
      <c r="AD25" s="154"/>
      <c r="AE25" s="140"/>
      <c r="AF25" s="182"/>
      <c r="AG25" s="131"/>
      <c r="AH25" s="131"/>
      <c r="AI25" s="131"/>
      <c r="AJ25" s="159"/>
    </row>
    <row r="26" spans="1:36" ht="66.75" customHeight="1" thickBot="1">
      <c r="A26" s="135"/>
      <c r="B26" s="128"/>
      <c r="C26" s="132"/>
      <c r="D26" s="132"/>
      <c r="E26" s="155"/>
      <c r="F26" s="156"/>
      <c r="G26" s="126"/>
      <c r="H26" s="153"/>
      <c r="I26" s="153"/>
      <c r="J26" s="154"/>
      <c r="K26" s="157"/>
      <c r="L26" s="130"/>
      <c r="M26" s="132"/>
      <c r="N26" s="132"/>
      <c r="O26" s="155"/>
      <c r="P26" s="156"/>
      <c r="Q26" s="128"/>
      <c r="R26" s="132"/>
      <c r="S26" s="132"/>
      <c r="T26" s="155"/>
      <c r="U26" s="156"/>
      <c r="V26" s="127"/>
      <c r="W26" s="153"/>
      <c r="X26" s="153"/>
      <c r="Y26" s="155"/>
      <c r="Z26" s="156"/>
      <c r="AA26" s="128"/>
      <c r="AB26" s="132"/>
      <c r="AC26" s="132"/>
      <c r="AD26" s="155"/>
      <c r="AE26" s="156"/>
      <c r="AF26" s="182"/>
      <c r="AG26" s="131"/>
      <c r="AH26" s="131"/>
      <c r="AI26" s="131"/>
      <c r="AJ26" s="159"/>
    </row>
    <row r="27" spans="1:36" ht="29.25" customHeight="1" thickBot="1">
      <c r="A27" s="62" t="s">
        <v>1</v>
      </c>
      <c r="B27" s="16"/>
      <c r="C27" s="88"/>
      <c r="D27" s="13"/>
      <c r="E27" s="13" t="e">
        <f aca="true" t="shared" si="17" ref="E27:E38">D27/B27%</f>
        <v>#DIV/0!</v>
      </c>
      <c r="F27" s="28" t="e">
        <f aca="true" t="shared" si="18" ref="F27:F38">D27/C27%</f>
        <v>#DIV/0!</v>
      </c>
      <c r="G27" s="18"/>
      <c r="H27" s="87"/>
      <c r="I27" s="52"/>
      <c r="J27" s="7" t="e">
        <f aca="true" t="shared" si="19" ref="J27:J37">I27/G27%</f>
        <v>#DIV/0!</v>
      </c>
      <c r="K27" s="40" t="e">
        <f aca="true" t="shared" si="20" ref="K27:K37">I27/H27%</f>
        <v>#DIV/0!</v>
      </c>
      <c r="L27" s="26">
        <v>5</v>
      </c>
      <c r="M27" s="87">
        <v>9.4</v>
      </c>
      <c r="N27" s="54">
        <v>3</v>
      </c>
      <c r="O27" s="12"/>
      <c r="P27" s="30"/>
      <c r="Q27" s="106">
        <v>40</v>
      </c>
      <c r="R27" s="89">
        <v>0.1</v>
      </c>
      <c r="S27" s="89">
        <v>25</v>
      </c>
      <c r="T27" s="89">
        <f aca="true" t="shared" si="21" ref="T27:T36">S27/Q27%</f>
        <v>62.5</v>
      </c>
      <c r="U27" s="100">
        <f aca="true" t="shared" si="22" ref="U27:U36">S27/R27%</f>
        <v>25000</v>
      </c>
      <c r="V27" s="10">
        <f aca="true" t="shared" si="23" ref="V27:V35">B9+G9+L9+Q9+V9+AA9+AF9+B27+G27+L27+Q27</f>
        <v>526</v>
      </c>
      <c r="W27" s="10">
        <f aca="true" t="shared" si="24" ref="W27:W35">C9+H9+M9+R9+W9+AB9+AG9+C27+H27+M27+R27</f>
        <v>108.69999999999999</v>
      </c>
      <c r="X27" s="10">
        <f aca="true" t="shared" si="25" ref="X27:X35">D9+I9+N9+S9+X9+AC9+AH9+D27+I27+N27+S27</f>
        <v>155</v>
      </c>
      <c r="Y27" s="12">
        <f aca="true" t="shared" si="26" ref="Y27:Y36">X27/V27%</f>
        <v>29.46768060836502</v>
      </c>
      <c r="Z27" s="30">
        <f aca="true" t="shared" si="27" ref="Z27:Z36">X27/W27%</f>
        <v>142.59429622815088</v>
      </c>
      <c r="AA27" s="36">
        <v>3340.2</v>
      </c>
      <c r="AB27" s="89">
        <v>1419</v>
      </c>
      <c r="AC27" s="12">
        <v>1302.8</v>
      </c>
      <c r="AD27" s="12">
        <f aca="true" t="shared" si="28" ref="AD27:AD36">AC27/AA27%</f>
        <v>39.00365247589964</v>
      </c>
      <c r="AE27" s="24">
        <f aca="true" t="shared" si="29" ref="AE27:AE36">AC27/AB27%</f>
        <v>91.81113460183228</v>
      </c>
      <c r="AF27" s="9">
        <f aca="true" t="shared" si="30" ref="AF27:AH35">V27+AA27</f>
        <v>3866.2</v>
      </c>
      <c r="AG27" s="10">
        <f t="shared" si="30"/>
        <v>1527.7</v>
      </c>
      <c r="AH27" s="10">
        <f t="shared" si="30"/>
        <v>1457.8</v>
      </c>
      <c r="AI27" s="10">
        <f aca="true" t="shared" si="31" ref="AI27:AI36">AH27/AF27%</f>
        <v>37.706274895245976</v>
      </c>
      <c r="AJ27" s="41">
        <f aca="true" t="shared" si="32" ref="AJ27:AJ36">AH27/AG27%</f>
        <v>95.42449433789356</v>
      </c>
    </row>
    <row r="28" spans="1:36" ht="22.5" customHeight="1" thickBot="1">
      <c r="A28" s="63" t="s">
        <v>2</v>
      </c>
      <c r="B28" s="16">
        <v>30</v>
      </c>
      <c r="C28" s="88">
        <v>19.4</v>
      </c>
      <c r="D28" s="13"/>
      <c r="E28" s="13">
        <f t="shared" si="17"/>
        <v>0</v>
      </c>
      <c r="F28" s="28">
        <f t="shared" si="18"/>
        <v>0</v>
      </c>
      <c r="G28" s="19">
        <v>106.7</v>
      </c>
      <c r="H28" s="88"/>
      <c r="I28" s="49">
        <v>515.8</v>
      </c>
      <c r="J28" s="10">
        <f t="shared" si="19"/>
        <v>483.4114339268978</v>
      </c>
      <c r="K28" s="41" t="e">
        <f t="shared" si="20"/>
        <v>#DIV/0!</v>
      </c>
      <c r="L28" s="29">
        <v>3</v>
      </c>
      <c r="M28" s="88"/>
      <c r="N28" s="55"/>
      <c r="O28" s="13"/>
      <c r="P28" s="28"/>
      <c r="Q28" s="107">
        <v>72.4</v>
      </c>
      <c r="R28" s="88">
        <v>25.1</v>
      </c>
      <c r="S28" s="88">
        <v>84.4</v>
      </c>
      <c r="T28" s="88">
        <f t="shared" si="21"/>
        <v>116.57458563535911</v>
      </c>
      <c r="U28" s="102">
        <f t="shared" si="22"/>
        <v>336.2549800796813</v>
      </c>
      <c r="V28" s="10">
        <f t="shared" si="23"/>
        <v>926.1</v>
      </c>
      <c r="W28" s="10">
        <f t="shared" si="24"/>
        <v>162.29999999999998</v>
      </c>
      <c r="X28" s="10">
        <f t="shared" si="25"/>
        <v>792.5999999999999</v>
      </c>
      <c r="Y28" s="13">
        <f t="shared" si="26"/>
        <v>85.58471007450598</v>
      </c>
      <c r="Z28" s="28">
        <f t="shared" si="27"/>
        <v>488.35489833641407</v>
      </c>
      <c r="AA28" s="37">
        <v>7007</v>
      </c>
      <c r="AB28" s="88">
        <v>1538.3</v>
      </c>
      <c r="AC28" s="13">
        <v>2299.3</v>
      </c>
      <c r="AD28" s="13">
        <f t="shared" si="28"/>
        <v>32.81432852861425</v>
      </c>
      <c r="AE28" s="27">
        <f t="shared" si="29"/>
        <v>149.4701943704089</v>
      </c>
      <c r="AF28" s="9">
        <f t="shared" si="30"/>
        <v>7933.1</v>
      </c>
      <c r="AG28" s="10">
        <f t="shared" si="30"/>
        <v>1700.6</v>
      </c>
      <c r="AH28" s="10">
        <f t="shared" si="30"/>
        <v>3091.9</v>
      </c>
      <c r="AI28" s="10">
        <f t="shared" si="31"/>
        <v>38.97467572575664</v>
      </c>
      <c r="AJ28" s="41">
        <f t="shared" si="32"/>
        <v>181.81230154063272</v>
      </c>
    </row>
    <row r="29" spans="1:36" ht="28.5" customHeight="1" thickBot="1">
      <c r="A29" s="62" t="s">
        <v>3</v>
      </c>
      <c r="B29" s="16">
        <v>210</v>
      </c>
      <c r="C29" s="103">
        <v>276.3</v>
      </c>
      <c r="D29" s="115">
        <v>39.7</v>
      </c>
      <c r="E29" s="13">
        <f t="shared" si="17"/>
        <v>18.904761904761905</v>
      </c>
      <c r="F29" s="28">
        <f t="shared" si="18"/>
        <v>14.368440101339125</v>
      </c>
      <c r="G29" s="20"/>
      <c r="H29" s="89">
        <v>192.1</v>
      </c>
      <c r="I29" s="51"/>
      <c r="J29" s="10" t="e">
        <f t="shared" si="19"/>
        <v>#DIV/0!</v>
      </c>
      <c r="K29" s="41">
        <f t="shared" si="20"/>
        <v>0</v>
      </c>
      <c r="L29" s="26">
        <v>20</v>
      </c>
      <c r="M29" s="89">
        <v>30.7</v>
      </c>
      <c r="N29" s="54">
        <v>39.5</v>
      </c>
      <c r="O29" s="13">
        <f>N29/L29%</f>
        <v>197.5</v>
      </c>
      <c r="P29" s="25">
        <f>N29/M29%</f>
        <v>128.6644951140065</v>
      </c>
      <c r="Q29" s="108">
        <v>150</v>
      </c>
      <c r="R29" s="89">
        <v>21.1</v>
      </c>
      <c r="S29" s="89">
        <v>4.6</v>
      </c>
      <c r="T29" s="89">
        <f t="shared" si="21"/>
        <v>3.0666666666666664</v>
      </c>
      <c r="U29" s="100">
        <f t="shared" si="22"/>
        <v>21.800947867298575</v>
      </c>
      <c r="V29" s="10">
        <f t="shared" si="23"/>
        <v>6407</v>
      </c>
      <c r="W29" s="10">
        <f t="shared" si="24"/>
        <v>2019.9999999999998</v>
      </c>
      <c r="X29" s="10">
        <f t="shared" si="25"/>
        <v>1848.3</v>
      </c>
      <c r="Y29" s="12">
        <f t="shared" si="26"/>
        <v>28.848134852505076</v>
      </c>
      <c r="Z29" s="30">
        <f t="shared" si="27"/>
        <v>91.5</v>
      </c>
      <c r="AA29" s="36">
        <v>28840.6</v>
      </c>
      <c r="AB29" s="89">
        <v>9275.7</v>
      </c>
      <c r="AC29" s="12">
        <v>9112.9</v>
      </c>
      <c r="AD29" s="12">
        <f t="shared" si="28"/>
        <v>31.597470232935514</v>
      </c>
      <c r="AE29" s="24">
        <f t="shared" si="29"/>
        <v>98.24487639746864</v>
      </c>
      <c r="AF29" s="9">
        <f t="shared" si="30"/>
        <v>35247.6</v>
      </c>
      <c r="AG29" s="10">
        <f t="shared" si="30"/>
        <v>11295.7</v>
      </c>
      <c r="AH29" s="10">
        <f t="shared" si="30"/>
        <v>10961.199999999999</v>
      </c>
      <c r="AI29" s="10">
        <f t="shared" si="31"/>
        <v>31.097720128462644</v>
      </c>
      <c r="AJ29" s="41">
        <f t="shared" si="32"/>
        <v>97.0386961410094</v>
      </c>
    </row>
    <row r="30" spans="1:36" ht="27" customHeight="1" thickBot="1">
      <c r="A30" s="63" t="s">
        <v>4</v>
      </c>
      <c r="B30" s="16"/>
      <c r="C30" s="88"/>
      <c r="D30" s="13"/>
      <c r="E30" s="13" t="e">
        <f t="shared" si="17"/>
        <v>#DIV/0!</v>
      </c>
      <c r="F30" s="28" t="e">
        <f t="shared" si="18"/>
        <v>#DIV/0!</v>
      </c>
      <c r="G30" s="19"/>
      <c r="H30" s="88"/>
      <c r="I30" s="49"/>
      <c r="J30" s="10" t="e">
        <f t="shared" si="19"/>
        <v>#DIV/0!</v>
      </c>
      <c r="K30" s="41" t="e">
        <f t="shared" si="20"/>
        <v>#DIV/0!</v>
      </c>
      <c r="L30" s="29">
        <v>5</v>
      </c>
      <c r="M30" s="88">
        <v>10.2</v>
      </c>
      <c r="N30" s="55"/>
      <c r="O30" s="13"/>
      <c r="P30" s="28"/>
      <c r="Q30" s="98">
        <v>20</v>
      </c>
      <c r="R30" s="88">
        <v>10</v>
      </c>
      <c r="S30" s="88">
        <v>10</v>
      </c>
      <c r="T30" s="88">
        <f t="shared" si="21"/>
        <v>50</v>
      </c>
      <c r="U30" s="99">
        <f t="shared" si="22"/>
        <v>100</v>
      </c>
      <c r="V30" s="10">
        <f t="shared" si="23"/>
        <v>422</v>
      </c>
      <c r="W30" s="10">
        <f t="shared" si="24"/>
        <v>88.2</v>
      </c>
      <c r="X30" s="10">
        <f t="shared" si="25"/>
        <v>108.3</v>
      </c>
      <c r="Y30" s="13">
        <f t="shared" si="26"/>
        <v>25.66350710900474</v>
      </c>
      <c r="Z30" s="28">
        <f t="shared" si="27"/>
        <v>122.7891156462585</v>
      </c>
      <c r="AA30" s="37">
        <v>2546.1</v>
      </c>
      <c r="AB30" s="88">
        <v>1040.1</v>
      </c>
      <c r="AC30" s="13">
        <v>1201.4</v>
      </c>
      <c r="AD30" s="13">
        <f t="shared" si="28"/>
        <v>47.18589214877657</v>
      </c>
      <c r="AE30" s="27">
        <f t="shared" si="29"/>
        <v>115.50812421882513</v>
      </c>
      <c r="AF30" s="9">
        <f t="shared" si="30"/>
        <v>2968.1</v>
      </c>
      <c r="AG30" s="10">
        <f t="shared" si="30"/>
        <v>1128.3</v>
      </c>
      <c r="AH30" s="10">
        <f t="shared" si="30"/>
        <v>1309.7</v>
      </c>
      <c r="AI30" s="10">
        <f t="shared" si="31"/>
        <v>44.125871769819085</v>
      </c>
      <c r="AJ30" s="41">
        <f t="shared" si="32"/>
        <v>116.07728441017461</v>
      </c>
    </row>
    <row r="31" spans="1:36" ht="28.5" customHeight="1" thickBot="1">
      <c r="A31" s="62" t="s">
        <v>5</v>
      </c>
      <c r="B31" s="16"/>
      <c r="C31" s="103"/>
      <c r="D31" s="115"/>
      <c r="E31" s="13" t="e">
        <f t="shared" si="17"/>
        <v>#DIV/0!</v>
      </c>
      <c r="F31" s="28" t="e">
        <f t="shared" si="18"/>
        <v>#DIV/0!</v>
      </c>
      <c r="G31" s="20"/>
      <c r="H31" s="89"/>
      <c r="I31" s="51"/>
      <c r="J31" s="10" t="e">
        <f t="shared" si="19"/>
        <v>#DIV/0!</v>
      </c>
      <c r="K31" s="41" t="e">
        <f t="shared" si="20"/>
        <v>#DIV/0!</v>
      </c>
      <c r="L31" s="26">
        <v>6</v>
      </c>
      <c r="M31" s="89">
        <v>5</v>
      </c>
      <c r="N31" s="54">
        <v>14</v>
      </c>
      <c r="O31" s="12"/>
      <c r="P31" s="30"/>
      <c r="Q31" s="98">
        <v>10</v>
      </c>
      <c r="R31" s="88">
        <v>0.4</v>
      </c>
      <c r="S31" s="88"/>
      <c r="T31" s="88">
        <f t="shared" si="21"/>
        <v>0</v>
      </c>
      <c r="U31" s="99">
        <f t="shared" si="22"/>
        <v>0</v>
      </c>
      <c r="V31" s="10">
        <f t="shared" si="23"/>
        <v>743</v>
      </c>
      <c r="W31" s="10">
        <f t="shared" si="24"/>
        <v>169.60000000000002</v>
      </c>
      <c r="X31" s="10">
        <f t="shared" si="25"/>
        <v>285.2</v>
      </c>
      <c r="Y31" s="12">
        <f t="shared" si="26"/>
        <v>38.38492597577389</v>
      </c>
      <c r="Z31" s="30">
        <f t="shared" si="27"/>
        <v>168.16037735849054</v>
      </c>
      <c r="AA31" s="36">
        <v>3830.9</v>
      </c>
      <c r="AB31" s="89">
        <v>3085.7</v>
      </c>
      <c r="AC31" s="12">
        <v>1444.6</v>
      </c>
      <c r="AD31" s="12">
        <f t="shared" si="28"/>
        <v>37.709154506773864</v>
      </c>
      <c r="AE31" s="24">
        <f t="shared" si="29"/>
        <v>46.815957481284634</v>
      </c>
      <c r="AF31" s="9">
        <f t="shared" si="30"/>
        <v>4573.9</v>
      </c>
      <c r="AG31" s="10">
        <f t="shared" si="30"/>
        <v>3255.2999999999997</v>
      </c>
      <c r="AH31" s="10">
        <f t="shared" si="30"/>
        <v>1729.8</v>
      </c>
      <c r="AI31" s="10">
        <f t="shared" si="31"/>
        <v>37.81892914143292</v>
      </c>
      <c r="AJ31" s="41">
        <f t="shared" si="32"/>
        <v>53.13795963505668</v>
      </c>
    </row>
    <row r="32" spans="1:36" ht="26.25" customHeight="1" thickBot="1">
      <c r="A32" s="63" t="s">
        <v>6</v>
      </c>
      <c r="B32" s="16"/>
      <c r="C32" s="88">
        <v>12</v>
      </c>
      <c r="D32" s="13">
        <v>13.3</v>
      </c>
      <c r="E32" s="13" t="e">
        <f t="shared" si="17"/>
        <v>#DIV/0!</v>
      </c>
      <c r="F32" s="28">
        <f t="shared" si="18"/>
        <v>110.83333333333334</v>
      </c>
      <c r="G32" s="19"/>
      <c r="H32" s="88"/>
      <c r="I32" s="49"/>
      <c r="J32" s="10" t="e">
        <f t="shared" si="19"/>
        <v>#DIV/0!</v>
      </c>
      <c r="K32" s="41" t="e">
        <f t="shared" si="20"/>
        <v>#DIV/0!</v>
      </c>
      <c r="L32" s="29">
        <v>5</v>
      </c>
      <c r="M32" s="88">
        <v>4.1</v>
      </c>
      <c r="N32" s="55"/>
      <c r="O32" s="13"/>
      <c r="P32" s="28"/>
      <c r="Q32" s="98">
        <v>15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610</v>
      </c>
      <c r="W32" s="10">
        <f t="shared" si="24"/>
        <v>104.89999999999999</v>
      </c>
      <c r="X32" s="10">
        <f t="shared" si="25"/>
        <v>209.5</v>
      </c>
      <c r="Y32" s="13">
        <f t="shared" si="26"/>
        <v>34.34426229508197</v>
      </c>
      <c r="Z32" s="28">
        <f t="shared" si="27"/>
        <v>199.71401334604386</v>
      </c>
      <c r="AA32" s="37">
        <v>4148.9</v>
      </c>
      <c r="AB32" s="88">
        <v>1692.5</v>
      </c>
      <c r="AC32" s="13">
        <v>1915</v>
      </c>
      <c r="AD32" s="13">
        <f t="shared" si="28"/>
        <v>46.156812649135915</v>
      </c>
      <c r="AE32" s="27">
        <f t="shared" si="29"/>
        <v>113.14623338257016</v>
      </c>
      <c r="AF32" s="9">
        <f t="shared" si="30"/>
        <v>4758.9</v>
      </c>
      <c r="AG32" s="10">
        <f t="shared" si="30"/>
        <v>1797.4</v>
      </c>
      <c r="AH32" s="10">
        <f t="shared" si="30"/>
        <v>2124.5</v>
      </c>
      <c r="AI32" s="10">
        <f t="shared" si="31"/>
        <v>44.642669524469945</v>
      </c>
      <c r="AJ32" s="41">
        <f t="shared" si="32"/>
        <v>118.19850895738288</v>
      </c>
    </row>
    <row r="33" spans="1:36" ht="30.75" customHeight="1" thickBot="1">
      <c r="A33" s="62" t="s">
        <v>7</v>
      </c>
      <c r="B33" s="16"/>
      <c r="C33" s="88"/>
      <c r="D33" s="13"/>
      <c r="E33" s="13" t="e">
        <f t="shared" si="17"/>
        <v>#DIV/0!</v>
      </c>
      <c r="F33" s="28" t="e">
        <f t="shared" si="18"/>
        <v>#DIV/0!</v>
      </c>
      <c r="G33" s="20"/>
      <c r="H33" s="89"/>
      <c r="I33" s="51"/>
      <c r="J33" s="10" t="e">
        <f t="shared" si="19"/>
        <v>#DIV/0!</v>
      </c>
      <c r="K33" s="41" t="e">
        <f t="shared" si="20"/>
        <v>#DIV/0!</v>
      </c>
      <c r="L33" s="26">
        <v>2</v>
      </c>
      <c r="M33" s="89">
        <v>12.6</v>
      </c>
      <c r="N33" s="54">
        <v>3</v>
      </c>
      <c r="O33" s="12"/>
      <c r="P33" s="30"/>
      <c r="Q33" s="98">
        <v>20</v>
      </c>
      <c r="R33" s="88">
        <v>40.6</v>
      </c>
      <c r="S33" s="88">
        <v>57.9</v>
      </c>
      <c r="T33" s="88">
        <f t="shared" si="21"/>
        <v>289.5</v>
      </c>
      <c r="U33" s="99">
        <f t="shared" si="22"/>
        <v>142.61083743842363</v>
      </c>
      <c r="V33" s="10">
        <f t="shared" si="23"/>
        <v>560</v>
      </c>
      <c r="W33" s="10">
        <f t="shared" si="24"/>
        <v>141.1</v>
      </c>
      <c r="X33" s="10">
        <f t="shared" si="25"/>
        <v>231.8</v>
      </c>
      <c r="Y33" s="12">
        <f t="shared" si="26"/>
        <v>41.392857142857146</v>
      </c>
      <c r="Z33" s="30">
        <f t="shared" si="27"/>
        <v>164.2806520198441</v>
      </c>
      <c r="AA33" s="36">
        <v>2259.7</v>
      </c>
      <c r="AB33" s="89">
        <v>864.1</v>
      </c>
      <c r="AC33" s="12">
        <v>1196.7</v>
      </c>
      <c r="AD33" s="12">
        <f t="shared" si="28"/>
        <v>52.95835730406692</v>
      </c>
      <c r="AE33" s="24">
        <f t="shared" si="29"/>
        <v>138.4909154033098</v>
      </c>
      <c r="AF33" s="9">
        <f t="shared" si="30"/>
        <v>2819.7</v>
      </c>
      <c r="AG33" s="10">
        <f t="shared" si="30"/>
        <v>1005.2</v>
      </c>
      <c r="AH33" s="10">
        <f t="shared" si="30"/>
        <v>1428.5</v>
      </c>
      <c r="AI33" s="10">
        <f t="shared" si="31"/>
        <v>50.6614178813349</v>
      </c>
      <c r="AJ33" s="41">
        <f t="shared" si="32"/>
        <v>142.11102268205332</v>
      </c>
    </row>
    <row r="34" spans="1:36" ht="29.25" customHeight="1" thickBot="1">
      <c r="A34" s="63" t="s">
        <v>8</v>
      </c>
      <c r="B34" s="16"/>
      <c r="C34" s="104"/>
      <c r="D34" s="116"/>
      <c r="E34" s="13" t="e">
        <f t="shared" si="17"/>
        <v>#DIV/0!</v>
      </c>
      <c r="F34" s="28" t="e">
        <f t="shared" si="18"/>
        <v>#DIV/0!</v>
      </c>
      <c r="G34" s="19"/>
      <c r="H34" s="88"/>
      <c r="I34" s="49"/>
      <c r="J34" s="10" t="e">
        <f t="shared" si="19"/>
        <v>#DIV/0!</v>
      </c>
      <c r="K34" s="41" t="e">
        <f t="shared" si="20"/>
        <v>#DIV/0!</v>
      </c>
      <c r="L34" s="29">
        <v>5</v>
      </c>
      <c r="M34" s="88">
        <v>6</v>
      </c>
      <c r="N34" s="55">
        <v>-1</v>
      </c>
      <c r="O34" s="13"/>
      <c r="P34" s="28"/>
      <c r="Q34" s="98">
        <v>20</v>
      </c>
      <c r="R34" s="88">
        <v>3.2</v>
      </c>
      <c r="S34" s="88">
        <v>10.3</v>
      </c>
      <c r="T34" s="88">
        <f t="shared" si="21"/>
        <v>51.5</v>
      </c>
      <c r="U34" s="99">
        <f t="shared" si="22"/>
        <v>321.875</v>
      </c>
      <c r="V34" s="10">
        <f t="shared" si="23"/>
        <v>562</v>
      </c>
      <c r="W34" s="10">
        <f t="shared" si="24"/>
        <v>99.3</v>
      </c>
      <c r="X34" s="10">
        <f t="shared" si="25"/>
        <v>132.8</v>
      </c>
      <c r="Y34" s="13">
        <f t="shared" si="26"/>
        <v>23.629893238434164</v>
      </c>
      <c r="Z34" s="28">
        <f t="shared" si="27"/>
        <v>133.73615307150052</v>
      </c>
      <c r="AA34" s="37">
        <v>4729.6</v>
      </c>
      <c r="AB34" s="88">
        <v>1497.7</v>
      </c>
      <c r="AC34" s="13">
        <v>1335.1</v>
      </c>
      <c r="AD34" s="13">
        <f t="shared" si="28"/>
        <v>28.228602841677937</v>
      </c>
      <c r="AE34" s="27">
        <f t="shared" si="29"/>
        <v>89.1433531414836</v>
      </c>
      <c r="AF34" s="9">
        <f t="shared" si="30"/>
        <v>5291.6</v>
      </c>
      <c r="AG34" s="10">
        <f t="shared" si="30"/>
        <v>1597</v>
      </c>
      <c r="AH34" s="10">
        <f t="shared" si="30"/>
        <v>1467.8999999999999</v>
      </c>
      <c r="AI34" s="10">
        <f t="shared" si="31"/>
        <v>27.740192002418922</v>
      </c>
      <c r="AJ34" s="41">
        <f t="shared" si="32"/>
        <v>91.91609267376329</v>
      </c>
    </row>
    <row r="35" spans="1:36" ht="24.75" customHeight="1" thickBot="1">
      <c r="A35" s="64" t="s">
        <v>9</v>
      </c>
      <c r="B35" s="16"/>
      <c r="C35" s="88"/>
      <c r="D35" s="13"/>
      <c r="E35" s="13" t="e">
        <f t="shared" si="17"/>
        <v>#DIV/0!</v>
      </c>
      <c r="F35" s="28" t="e">
        <f t="shared" si="18"/>
        <v>#DIV/0!</v>
      </c>
      <c r="G35" s="21"/>
      <c r="H35" s="93"/>
      <c r="I35" s="60"/>
      <c r="J35" s="10" t="e">
        <f t="shared" si="19"/>
        <v>#DIV/0!</v>
      </c>
      <c r="K35" s="41" t="e">
        <f t="shared" si="20"/>
        <v>#DIV/0!</v>
      </c>
      <c r="L35" s="33">
        <v>5</v>
      </c>
      <c r="M35" s="93">
        <v>6.7</v>
      </c>
      <c r="N35" s="56">
        <v>3</v>
      </c>
      <c r="O35" s="14"/>
      <c r="P35" s="32"/>
      <c r="Q35" s="98">
        <v>15</v>
      </c>
      <c r="R35" s="88"/>
      <c r="S35" s="88"/>
      <c r="T35" s="88">
        <f t="shared" si="21"/>
        <v>0</v>
      </c>
      <c r="U35" s="99" t="e">
        <f t="shared" si="22"/>
        <v>#DIV/0!</v>
      </c>
      <c r="V35" s="10">
        <f t="shared" si="23"/>
        <v>627</v>
      </c>
      <c r="W35" s="10">
        <f t="shared" si="24"/>
        <v>115.60000000000001</v>
      </c>
      <c r="X35" s="10">
        <f t="shared" si="25"/>
        <v>170.9</v>
      </c>
      <c r="Y35" s="14">
        <f t="shared" si="26"/>
        <v>27.256778309409892</v>
      </c>
      <c r="Z35" s="32">
        <f t="shared" si="27"/>
        <v>147.83737024221452</v>
      </c>
      <c r="AA35" s="38">
        <v>4121.1</v>
      </c>
      <c r="AB35" s="93">
        <v>1418.2</v>
      </c>
      <c r="AC35" s="14">
        <v>1368.7</v>
      </c>
      <c r="AD35" s="13">
        <f t="shared" si="28"/>
        <v>33.2120065031181</v>
      </c>
      <c r="AE35" s="31">
        <f t="shared" si="29"/>
        <v>96.5096601325624</v>
      </c>
      <c r="AF35" s="9">
        <f t="shared" si="30"/>
        <v>4748.1</v>
      </c>
      <c r="AG35" s="10">
        <f t="shared" si="30"/>
        <v>1533.8</v>
      </c>
      <c r="AH35" s="10">
        <f t="shared" si="30"/>
        <v>1539.6000000000001</v>
      </c>
      <c r="AI35" s="10">
        <f t="shared" si="31"/>
        <v>32.425601819675244</v>
      </c>
      <c r="AJ35" s="41">
        <f t="shared" si="32"/>
        <v>100.37814578171862</v>
      </c>
    </row>
    <row r="36" spans="1:36" ht="27.75" customHeight="1" thickBot="1">
      <c r="A36" s="65" t="s">
        <v>17</v>
      </c>
      <c r="B36" s="47">
        <f>SUM(B27:B35)</f>
        <v>240</v>
      </c>
      <c r="C36" s="94">
        <f>SUM(C27:C35)</f>
        <v>307.7</v>
      </c>
      <c r="D36" s="7">
        <f>SUM(D27:D35)</f>
        <v>53</v>
      </c>
      <c r="E36" s="7">
        <f t="shared" si="17"/>
        <v>22.083333333333336</v>
      </c>
      <c r="F36" s="40">
        <f t="shared" si="18"/>
        <v>17.224569385765356</v>
      </c>
      <c r="G36" s="45">
        <f>SUM(G27:G35)</f>
        <v>106.7</v>
      </c>
      <c r="H36" s="93">
        <f>SUM(H27:H35)</f>
        <v>192.1</v>
      </c>
      <c r="I36" s="60">
        <f>SUM(I27:I35)</f>
        <v>515.8</v>
      </c>
      <c r="J36" s="14">
        <f t="shared" si="19"/>
        <v>483.4114339268978</v>
      </c>
      <c r="K36" s="32">
        <f t="shared" si="20"/>
        <v>268.5059864653826</v>
      </c>
      <c r="L36" s="47">
        <f>SUM(L27:L35)</f>
        <v>56</v>
      </c>
      <c r="M36" s="93">
        <f>SUM(M27:M35)</f>
        <v>84.7</v>
      </c>
      <c r="N36" s="57">
        <f>SUM(N27:N35)</f>
        <v>61.5</v>
      </c>
      <c r="O36" s="7">
        <f>N36/L36%</f>
        <v>109.82142857142856</v>
      </c>
      <c r="P36" s="40">
        <f>N36/M36%</f>
        <v>72.60920897284534</v>
      </c>
      <c r="Q36" s="109">
        <f>SUM(Q27:Q35)</f>
        <v>362.4</v>
      </c>
      <c r="R36" s="88">
        <f>SUM(R27:R35)</f>
        <v>100.50000000000001</v>
      </c>
      <c r="S36" s="88">
        <f>SUM(S27:S35)</f>
        <v>192.20000000000002</v>
      </c>
      <c r="T36" s="88">
        <f t="shared" si="21"/>
        <v>53.03532008830023</v>
      </c>
      <c r="U36" s="99">
        <f t="shared" si="22"/>
        <v>191.24378109452735</v>
      </c>
      <c r="V36" s="45">
        <f>SUM(V27:V35)</f>
        <v>11383.1</v>
      </c>
      <c r="W36" s="46">
        <f>SUM(W27:W35)</f>
        <v>3009.7</v>
      </c>
      <c r="X36" s="14">
        <f>SUM(X27:X35)</f>
        <v>3934.4</v>
      </c>
      <c r="Y36" s="7">
        <f t="shared" si="26"/>
        <v>34.563519603622915</v>
      </c>
      <c r="Z36" s="8">
        <f t="shared" si="27"/>
        <v>130.72399242449416</v>
      </c>
      <c r="AA36" s="47">
        <f>SUM(AA27:AA35)</f>
        <v>60824.1</v>
      </c>
      <c r="AB36" s="94">
        <f>SUM(AB27:AB35)</f>
        <v>21831.3</v>
      </c>
      <c r="AC36" s="94">
        <f>SUM(AC27:AC35)</f>
        <v>21176.5</v>
      </c>
      <c r="AD36" s="7">
        <f t="shared" si="28"/>
        <v>34.815969327947315</v>
      </c>
      <c r="AE36" s="8">
        <f t="shared" si="29"/>
        <v>97.00063670051715</v>
      </c>
      <c r="AF36" s="42">
        <f>SUM(AF27:AF35)</f>
        <v>72207.2</v>
      </c>
      <c r="AG36" s="48">
        <f>SUM(AG27:AG35)</f>
        <v>24841</v>
      </c>
      <c r="AH36" s="7">
        <f>SUM(AH27:AH35)</f>
        <v>25110.899999999998</v>
      </c>
      <c r="AI36" s="7">
        <f t="shared" si="31"/>
        <v>34.77617190529476</v>
      </c>
      <c r="AJ36" s="8">
        <f t="shared" si="32"/>
        <v>101.08651020490318</v>
      </c>
    </row>
    <row r="37" spans="1:36" ht="24" customHeight="1" thickBot="1">
      <c r="A37" s="66" t="s">
        <v>18</v>
      </c>
      <c r="B37" s="19">
        <f>B38-B36</f>
        <v>450</v>
      </c>
      <c r="C37" s="91">
        <f>C38-C36</f>
        <v>364.2</v>
      </c>
      <c r="D37" s="19">
        <f>D38-D36</f>
        <v>365.1</v>
      </c>
      <c r="E37" s="13">
        <f t="shared" si="17"/>
        <v>81.13333333333334</v>
      </c>
      <c r="F37" s="28">
        <f t="shared" si="18"/>
        <v>100.24711696869852</v>
      </c>
      <c r="G37" s="19">
        <f>G38-G36</f>
        <v>99.99999999999999</v>
      </c>
      <c r="H37" s="88">
        <f>H38-H36</f>
        <v>635.3</v>
      </c>
      <c r="I37" s="49">
        <f>I38-I36</f>
        <v>213.10000000000002</v>
      </c>
      <c r="J37" s="13">
        <f t="shared" si="19"/>
        <v>213.10000000000005</v>
      </c>
      <c r="K37" s="28">
        <f t="shared" si="20"/>
        <v>33.54320793325988</v>
      </c>
      <c r="L37" s="18">
        <f>L38-L36</f>
        <v>142</v>
      </c>
      <c r="M37" s="88">
        <f>M38-M36</f>
        <v>645.9</v>
      </c>
      <c r="N37" s="58">
        <f>N38-N36</f>
        <v>339</v>
      </c>
      <c r="O37" s="7">
        <f>N37/L37%</f>
        <v>238.73239436619718</v>
      </c>
      <c r="P37" s="40">
        <f>N37/M37%</f>
        <v>52.4849047840223</v>
      </c>
      <c r="Q37" s="91">
        <f>Q38-Q36</f>
        <v>0</v>
      </c>
      <c r="R37" s="91">
        <f>R38-R36</f>
        <v>149.2</v>
      </c>
      <c r="S37" s="91">
        <f>S38-S36</f>
        <v>51.39999999999998</v>
      </c>
      <c r="T37" s="88" t="e">
        <f>S37/Q37%</f>
        <v>#DIV/0!</v>
      </c>
      <c r="U37" s="99">
        <f>S37/R37%</f>
        <v>34.450402144772106</v>
      </c>
      <c r="V37" s="35">
        <f>V38-V36</f>
        <v>109426</v>
      </c>
      <c r="W37" s="17">
        <f>W38-W36</f>
        <v>53726.9</v>
      </c>
      <c r="X37" s="17">
        <f>X38-X36</f>
        <v>54331.6</v>
      </c>
      <c r="Y37" s="17">
        <f>X37/V37%</f>
        <v>49.65145395061503</v>
      </c>
      <c r="Z37" s="25">
        <f>X37/W37%</f>
        <v>101.12550696206183</v>
      </c>
      <c r="AA37" s="35">
        <v>488163.4</v>
      </c>
      <c r="AB37" s="87">
        <f>AB38-AB36</f>
        <v>245594.8</v>
      </c>
      <c r="AC37" s="87">
        <v>232994.8</v>
      </c>
      <c r="AD37" s="17">
        <f>AC37/AA37%</f>
        <v>47.728854723643764</v>
      </c>
      <c r="AE37" s="25">
        <f>AC37/AB37%</f>
        <v>94.86959821624887</v>
      </c>
      <c r="AF37" s="17">
        <f>AF38-AF36</f>
        <v>597589.4</v>
      </c>
      <c r="AG37" s="17">
        <f>AG38-AG36</f>
        <v>299321.69999999995</v>
      </c>
      <c r="AH37" s="17">
        <f>AH38-AH36</f>
        <v>287326.39999999997</v>
      </c>
      <c r="AI37" s="17">
        <f>AH37/AF37%</f>
        <v>48.08090638823245</v>
      </c>
      <c r="AJ37" s="25">
        <f>AH37/AG37%</f>
        <v>95.99250572210434</v>
      </c>
    </row>
    <row r="38" spans="1:36" ht="24" customHeight="1" thickBot="1">
      <c r="A38" s="63" t="s">
        <v>0</v>
      </c>
      <c r="B38" s="19">
        <v>690</v>
      </c>
      <c r="C38" s="88">
        <v>671.9</v>
      </c>
      <c r="D38" s="13">
        <v>418.1</v>
      </c>
      <c r="E38" s="13">
        <f t="shared" si="17"/>
        <v>60.594202898550726</v>
      </c>
      <c r="F38" s="28">
        <f t="shared" si="18"/>
        <v>62.226521803839866</v>
      </c>
      <c r="G38" s="19">
        <v>206.7</v>
      </c>
      <c r="H38" s="88">
        <v>827.4</v>
      </c>
      <c r="I38" s="49">
        <v>728.9</v>
      </c>
      <c r="J38" s="13">
        <f>I38/G38%</f>
        <v>352.63667150459605</v>
      </c>
      <c r="K38" s="28">
        <f>I38/H38%</f>
        <v>88.0952380952381</v>
      </c>
      <c r="L38" s="19">
        <v>198</v>
      </c>
      <c r="M38" s="88">
        <v>730.6</v>
      </c>
      <c r="N38" s="59">
        <v>400.5</v>
      </c>
      <c r="O38" s="13">
        <f>N38/L38%</f>
        <v>202.27272727272728</v>
      </c>
      <c r="P38" s="28">
        <f>N38/M38%</f>
        <v>54.81795784286887</v>
      </c>
      <c r="Q38" s="91">
        <v>362.4</v>
      </c>
      <c r="R38" s="91">
        <v>249.7</v>
      </c>
      <c r="S38" s="91">
        <v>243.6</v>
      </c>
      <c r="T38" s="88">
        <f>S38/Q38%</f>
        <v>67.21854304635762</v>
      </c>
      <c r="U38" s="99">
        <f>S38/R38%</f>
        <v>97.55706848217862</v>
      </c>
      <c r="V38" s="10">
        <v>120809.1</v>
      </c>
      <c r="W38" s="105">
        <v>56736.6</v>
      </c>
      <c r="X38" s="95">
        <v>58266</v>
      </c>
      <c r="Y38" s="13">
        <f>X38/V38%</f>
        <v>48.22981050268564</v>
      </c>
      <c r="Z38" s="13">
        <f>X38/W38%</f>
        <v>102.69561447108217</v>
      </c>
      <c r="AA38" s="13">
        <f>AA36+AA37</f>
        <v>548987.5</v>
      </c>
      <c r="AB38" s="88">
        <v>267426.1</v>
      </c>
      <c r="AC38" s="88">
        <f>AC36+AC37</f>
        <v>254171.3</v>
      </c>
      <c r="AD38" s="13">
        <f>AC38/AA38%</f>
        <v>46.298194403333405</v>
      </c>
      <c r="AE38" s="13">
        <f>AC38/AB38%</f>
        <v>95.04356530645288</v>
      </c>
      <c r="AF38" s="11">
        <f>V38+AA38</f>
        <v>669796.6</v>
      </c>
      <c r="AG38" s="13">
        <f>W38+AB38</f>
        <v>324162.69999999995</v>
      </c>
      <c r="AH38" s="13">
        <f>X38+AC38</f>
        <v>312437.3</v>
      </c>
      <c r="AI38" s="13">
        <f>AH38/AF38%</f>
        <v>46.64659390626946</v>
      </c>
      <c r="AJ38" s="13">
        <f>AH38/AG38%</f>
        <v>96.38286576462993</v>
      </c>
    </row>
  </sheetData>
  <sheetProtection/>
  <mergeCells count="87">
    <mergeCell ref="AH24:AH26"/>
    <mergeCell ref="AI24:AI26"/>
    <mergeCell ref="AJ24:AJ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A22:AE23"/>
    <mergeCell ref="AF22:AJ23"/>
    <mergeCell ref="B24:B26"/>
    <mergeCell ref="C24:C26"/>
    <mergeCell ref="D24:D26"/>
    <mergeCell ref="E24:E26"/>
    <mergeCell ref="F24:F26"/>
    <mergeCell ref="G24:G26"/>
    <mergeCell ref="H24:H26"/>
    <mergeCell ref="I24:I26"/>
    <mergeCell ref="AG6:AG8"/>
    <mergeCell ref="AH6:AH8"/>
    <mergeCell ref="AI6:AI8"/>
    <mergeCell ref="AJ6:AJ8"/>
    <mergeCell ref="A22:A26"/>
    <mergeCell ref="B22:F23"/>
    <mergeCell ref="G22:K23"/>
    <mergeCell ref="L22:P23"/>
    <mergeCell ref="Q22:U23"/>
    <mergeCell ref="V22:Z23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.5511811023622047" bottom="0" header="0.31496062992125984" footer="0.31496062992125984"/>
  <pageSetup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38"/>
  <sheetViews>
    <sheetView zoomScalePageLayoutView="0" workbookViewId="0" topLeftCell="C4">
      <selection activeCell="AB9" sqref="AB9"/>
    </sheetView>
  </sheetViews>
  <sheetFormatPr defaultColWidth="9.125" defaultRowHeight="12.75"/>
  <cols>
    <col min="1" max="1" width="21.125" style="23" customWidth="1"/>
    <col min="2" max="2" width="8.87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503906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375" style="23" customWidth="1"/>
    <col min="18" max="18" width="6.625" style="23" customWidth="1"/>
    <col min="19" max="19" width="7.375" style="23" customWidth="1"/>
    <col min="20" max="20" width="6.625" style="23" customWidth="1"/>
    <col min="21" max="21" width="8.625" style="23" customWidth="1"/>
    <col min="22" max="22" width="9.875" style="23" customWidth="1"/>
    <col min="23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9.375" style="23" customWidth="1"/>
    <col min="30" max="30" width="6.50390625" style="23" customWidth="1"/>
    <col min="31" max="31" width="7.00390625" style="23" customWidth="1"/>
    <col min="32" max="33" width="10.125" style="23" customWidth="1"/>
    <col min="34" max="34" width="9.87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21.75" customHeight="1" thickBot="1">
      <c r="G2" s="160" t="s">
        <v>107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hidden="1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108</v>
      </c>
      <c r="D6" s="131" t="s">
        <v>109</v>
      </c>
      <c r="E6" s="153" t="s">
        <v>16</v>
      </c>
      <c r="F6" s="140" t="s">
        <v>110</v>
      </c>
      <c r="G6" s="126" t="str">
        <f>B6</f>
        <v>Уточненный план на 2020год</v>
      </c>
      <c r="H6" s="131" t="str">
        <f>C6</f>
        <v>Исполнено на 01.08.  2019</v>
      </c>
      <c r="I6" s="131" t="str">
        <f>D6</f>
        <v>Исполнено на 1.08.  2020</v>
      </c>
      <c r="J6" s="153" t="str">
        <f>E6</f>
        <v>%% к годовому плану</v>
      </c>
      <c r="K6" s="140" t="str">
        <f>F6</f>
        <v>% исп. по сравнению с 1.08.19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01.08.  2019</v>
      </c>
      <c r="N6" s="131" t="str">
        <f t="shared" si="0"/>
        <v>Исполнено на 1.08.  2020</v>
      </c>
      <c r="O6" s="153" t="str">
        <f t="shared" si="0"/>
        <v>%% к годовому плану</v>
      </c>
      <c r="P6" s="140" t="str">
        <f t="shared" si="0"/>
        <v>% исп. по сравнению с 1.08.19</v>
      </c>
      <c r="Q6" s="129" t="str">
        <f t="shared" si="0"/>
        <v>Уточненный план на 2020год</v>
      </c>
      <c r="R6" s="131" t="str">
        <f t="shared" si="0"/>
        <v>Исполнено на 01.08.  2019</v>
      </c>
      <c r="S6" s="131" t="str">
        <f t="shared" si="0"/>
        <v>Исполнено на 1.08.  2020</v>
      </c>
      <c r="T6" s="153" t="str">
        <f t="shared" si="0"/>
        <v>%% к годовому плану</v>
      </c>
      <c r="U6" s="140" t="str">
        <f t="shared" si="0"/>
        <v>% исп. по сравнению с 1.08.19</v>
      </c>
      <c r="V6" s="126" t="str">
        <f>G6</f>
        <v>Уточненный план на 2020год</v>
      </c>
      <c r="W6" s="131" t="str">
        <f>H6</f>
        <v>Исполнено на 01.08.  2019</v>
      </c>
      <c r="X6" s="131" t="str">
        <f>I6</f>
        <v>Исполнено на 1.08.  2020</v>
      </c>
      <c r="Y6" s="153" t="str">
        <f>J6</f>
        <v>%% к годовому плану</v>
      </c>
      <c r="Z6" s="140" t="str">
        <f>K6</f>
        <v>% исп. по сравнению с 1.08.19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01.08.  2019</v>
      </c>
      <c r="AC6" s="131" t="str">
        <f t="shared" si="1"/>
        <v>Исполнено на 1.08.  2020</v>
      </c>
      <c r="AD6" s="153" t="str">
        <f t="shared" si="1"/>
        <v>%% к годовому плану</v>
      </c>
      <c r="AE6" s="140" t="str">
        <f t="shared" si="1"/>
        <v>% исп. по сравнению с 1.08.19</v>
      </c>
      <c r="AF6" s="129" t="str">
        <f t="shared" si="1"/>
        <v>Уточненный план на 2020год</v>
      </c>
      <c r="AG6" s="131" t="str">
        <f t="shared" si="1"/>
        <v>Исполнено на 01.08.  2019</v>
      </c>
      <c r="AH6" s="131" t="str">
        <f t="shared" si="1"/>
        <v>Исполнено на 1.08.  2020</v>
      </c>
      <c r="AI6" s="131" t="str">
        <f t="shared" si="1"/>
        <v>%% к годовому плану</v>
      </c>
      <c r="AJ6" s="159" t="str">
        <f t="shared" si="1"/>
        <v>% исп. по сравнению с 1.08.19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13.2</v>
      </c>
      <c r="D9" s="89">
        <v>12.2</v>
      </c>
      <c r="E9" s="12">
        <f aca="true" t="shared" si="2" ref="E9:E18">D9/B9%</f>
        <v>55.45454545454545</v>
      </c>
      <c r="F9" s="24">
        <f aca="true" t="shared" si="3" ref="F9:F18">D9/C9%</f>
        <v>92.42424242424241</v>
      </c>
      <c r="G9" s="52">
        <v>22</v>
      </c>
      <c r="H9" s="87">
        <v>-0.2</v>
      </c>
      <c r="I9" s="87">
        <v>5.2</v>
      </c>
      <c r="J9" s="17">
        <f aca="true" t="shared" si="4" ref="J9:J18">I9/G9%</f>
        <v>23.636363636363637</v>
      </c>
      <c r="K9" s="25">
        <f aca="true" t="shared" si="5" ref="K9:K18">I9/H9%</f>
        <v>-2600</v>
      </c>
      <c r="L9" s="5">
        <v>150</v>
      </c>
      <c r="M9" s="89">
        <v>124.9</v>
      </c>
      <c r="N9" s="89">
        <v>171.7</v>
      </c>
      <c r="O9" s="12">
        <f aca="true" t="shared" si="6" ref="O9:O18">N9/L9%</f>
        <v>114.46666666666665</v>
      </c>
      <c r="P9" s="24">
        <f aca="true" t="shared" si="7" ref="P9:P18">N9/M9%</f>
        <v>137.4699759807846</v>
      </c>
      <c r="Q9" s="5">
        <v>280</v>
      </c>
      <c r="R9" s="89">
        <v>19.2</v>
      </c>
      <c r="S9" s="87">
        <v>24.4</v>
      </c>
      <c r="T9" s="12">
        <f aca="true" t="shared" si="8" ref="T9:T18">S9/Q9%</f>
        <v>8.714285714285714</v>
      </c>
      <c r="U9" s="24">
        <f aca="true" t="shared" si="9" ref="U9:U18">S9/R9%</f>
        <v>127.08333333333333</v>
      </c>
      <c r="V9" s="6">
        <v>1</v>
      </c>
      <c r="W9" s="89">
        <v>0.6</v>
      </c>
      <c r="X9" s="89">
        <v>1</v>
      </c>
      <c r="Y9" s="17">
        <f aca="true" t="shared" si="10" ref="Y9:Y18">X9/V9%</f>
        <v>100</v>
      </c>
      <c r="Z9" s="25">
        <f aca="true" t="shared" si="11" ref="Z9:Z18">X9/W9%</f>
        <v>166.66666666666666</v>
      </c>
      <c r="AA9" s="6">
        <v>6</v>
      </c>
      <c r="AB9" s="87">
        <v>4.3</v>
      </c>
      <c r="AC9" s="87">
        <v>4.3</v>
      </c>
      <c r="AD9" s="17">
        <f aca="true" t="shared" si="12" ref="AD9:AD18">AC9/AA9%</f>
        <v>71.66666666666667</v>
      </c>
      <c r="AE9" s="34">
        <f aca="true" t="shared" si="13" ref="AE9:AE18">AC9/AB9%</f>
        <v>100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18.8</v>
      </c>
      <c r="D10" s="88">
        <v>18.7</v>
      </c>
      <c r="E10" s="13">
        <f t="shared" si="2"/>
        <v>53.42857142857143</v>
      </c>
      <c r="F10" s="24">
        <f t="shared" si="3"/>
        <v>99.46808510638297</v>
      </c>
      <c r="G10" s="49">
        <v>82</v>
      </c>
      <c r="H10" s="88">
        <v>15.3</v>
      </c>
      <c r="I10" s="88">
        <v>12.3</v>
      </c>
      <c r="J10" s="17">
        <f t="shared" si="4"/>
        <v>15.000000000000002</v>
      </c>
      <c r="K10" s="28">
        <f t="shared" si="5"/>
        <v>80.39215686274511</v>
      </c>
      <c r="L10" s="1">
        <v>140</v>
      </c>
      <c r="M10" s="88">
        <v>77</v>
      </c>
      <c r="N10" s="88">
        <v>130.2</v>
      </c>
      <c r="O10" s="13">
        <f t="shared" si="6"/>
        <v>93</v>
      </c>
      <c r="P10" s="27">
        <f t="shared" si="7"/>
        <v>169.09090909090907</v>
      </c>
      <c r="Q10" s="1">
        <v>450</v>
      </c>
      <c r="R10" s="88">
        <v>46.9</v>
      </c>
      <c r="S10" s="88">
        <v>61.1</v>
      </c>
      <c r="T10" s="13">
        <f t="shared" si="8"/>
        <v>13.577777777777778</v>
      </c>
      <c r="U10" s="27">
        <f t="shared" si="9"/>
        <v>130.2771855010661</v>
      </c>
      <c r="V10" s="3">
        <v>1</v>
      </c>
      <c r="W10" s="88">
        <v>0.3</v>
      </c>
      <c r="X10" s="88">
        <v>1.6</v>
      </c>
      <c r="Y10" s="13">
        <f t="shared" si="10"/>
        <v>160</v>
      </c>
      <c r="Z10" s="28">
        <f t="shared" si="11"/>
        <v>533.3333333333334</v>
      </c>
      <c r="AA10" s="3">
        <v>6</v>
      </c>
      <c r="AB10" s="88">
        <v>11.5</v>
      </c>
      <c r="AC10" s="88">
        <v>11.5</v>
      </c>
      <c r="AD10" s="13">
        <f t="shared" si="12"/>
        <v>191.66666666666669</v>
      </c>
      <c r="AE10" s="27">
        <f t="shared" si="13"/>
        <v>100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730</v>
      </c>
      <c r="D11" s="89">
        <v>792</v>
      </c>
      <c r="E11" s="12">
        <f t="shared" si="2"/>
        <v>57.391304347826086</v>
      </c>
      <c r="F11" s="24">
        <f t="shared" si="3"/>
        <v>108.4931506849315</v>
      </c>
      <c r="G11" s="51">
        <v>800</v>
      </c>
      <c r="H11" s="89">
        <v>69.3</v>
      </c>
      <c r="I11" s="89">
        <v>136.3</v>
      </c>
      <c r="J11" s="12">
        <f t="shared" si="4"/>
        <v>17.0375</v>
      </c>
      <c r="K11" s="30">
        <f t="shared" si="5"/>
        <v>196.6810966810967</v>
      </c>
      <c r="L11" s="2">
        <v>1974</v>
      </c>
      <c r="M11" s="89">
        <v>1166.8</v>
      </c>
      <c r="N11" s="89">
        <v>1383.3</v>
      </c>
      <c r="O11" s="12">
        <f t="shared" si="6"/>
        <v>70.07598784194529</v>
      </c>
      <c r="P11" s="24">
        <f t="shared" si="7"/>
        <v>118.55502228316765</v>
      </c>
      <c r="Q11" s="2">
        <v>1840</v>
      </c>
      <c r="R11" s="89">
        <v>125.5</v>
      </c>
      <c r="S11" s="89">
        <v>154.4</v>
      </c>
      <c r="T11" s="12">
        <f t="shared" si="8"/>
        <v>8.391304347826088</v>
      </c>
      <c r="U11" s="24">
        <f t="shared" si="9"/>
        <v>123.02788844621516</v>
      </c>
      <c r="V11" s="4">
        <v>20</v>
      </c>
      <c r="W11" s="89">
        <v>18.6</v>
      </c>
      <c r="X11" s="89">
        <v>30.8</v>
      </c>
      <c r="Y11" s="12">
        <f t="shared" si="10"/>
        <v>154</v>
      </c>
      <c r="Z11" s="30">
        <f t="shared" si="11"/>
        <v>165.59139784946234</v>
      </c>
      <c r="AA11" s="4">
        <v>13</v>
      </c>
      <c r="AB11" s="89">
        <v>2.5</v>
      </c>
      <c r="AC11" s="89">
        <v>2.5</v>
      </c>
      <c r="AD11" s="12">
        <f t="shared" si="12"/>
        <v>19.23076923076923</v>
      </c>
      <c r="AE11" s="24">
        <f t="shared" si="13"/>
        <v>100</v>
      </c>
      <c r="AF11" s="3"/>
      <c r="AG11" s="101"/>
      <c r="AH11" s="101">
        <v>2.5</v>
      </c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5.7</v>
      </c>
      <c r="D12" s="88">
        <v>5.9</v>
      </c>
      <c r="E12" s="13">
        <f t="shared" si="2"/>
        <v>59</v>
      </c>
      <c r="F12" s="28">
        <f t="shared" si="3"/>
        <v>103.50877192982456</v>
      </c>
      <c r="G12" s="49">
        <v>36</v>
      </c>
      <c r="H12" s="88"/>
      <c r="I12" s="88">
        <v>9.1</v>
      </c>
      <c r="J12" s="13">
        <f t="shared" si="4"/>
        <v>25.27777777777778</v>
      </c>
      <c r="K12" s="28" t="e">
        <f t="shared" si="5"/>
        <v>#DIV/0!</v>
      </c>
      <c r="L12" s="16">
        <v>106</v>
      </c>
      <c r="M12" s="88">
        <v>68.7</v>
      </c>
      <c r="N12" s="88">
        <v>105</v>
      </c>
      <c r="O12" s="13">
        <f t="shared" si="6"/>
        <v>99.0566037735849</v>
      </c>
      <c r="P12" s="28">
        <f t="shared" si="7"/>
        <v>152.83842794759823</v>
      </c>
      <c r="Q12" s="16">
        <v>240</v>
      </c>
      <c r="R12" s="88">
        <v>28.9</v>
      </c>
      <c r="S12" s="88">
        <v>23.3</v>
      </c>
      <c r="T12" s="13">
        <f t="shared" si="8"/>
        <v>9.708333333333334</v>
      </c>
      <c r="U12" s="28">
        <f t="shared" si="9"/>
        <v>80.62283737024222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1.8</v>
      </c>
      <c r="AC12" s="88">
        <v>1.8</v>
      </c>
      <c r="AD12" s="13">
        <f t="shared" si="12"/>
        <v>36</v>
      </c>
      <c r="AE12" s="27">
        <f t="shared" si="13"/>
        <v>99.99999999999999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23.1</v>
      </c>
      <c r="D13" s="88">
        <v>25.5</v>
      </c>
      <c r="E13" s="13">
        <f t="shared" si="2"/>
        <v>60.714285714285715</v>
      </c>
      <c r="F13" s="28">
        <f t="shared" si="3"/>
        <v>110.38961038961038</v>
      </c>
      <c r="G13" s="49">
        <v>70</v>
      </c>
      <c r="H13" s="88">
        <v>3.2</v>
      </c>
      <c r="I13" s="88">
        <v>6.8</v>
      </c>
      <c r="J13" s="13">
        <f t="shared" si="4"/>
        <v>9.714285714285715</v>
      </c>
      <c r="K13" s="28">
        <f t="shared" si="5"/>
        <v>212.5</v>
      </c>
      <c r="L13" s="16">
        <v>280</v>
      </c>
      <c r="M13" s="88">
        <v>175.2</v>
      </c>
      <c r="N13" s="88">
        <v>296.1</v>
      </c>
      <c r="O13" s="13">
        <f t="shared" si="6"/>
        <v>105.75000000000001</v>
      </c>
      <c r="P13" s="28">
        <f t="shared" si="7"/>
        <v>169.00684931506854</v>
      </c>
      <c r="Q13" s="16">
        <v>330</v>
      </c>
      <c r="R13" s="88">
        <v>29.7</v>
      </c>
      <c r="S13" s="88">
        <v>38.9</v>
      </c>
      <c r="T13" s="13">
        <f t="shared" si="8"/>
        <v>11.787878787878789</v>
      </c>
      <c r="U13" s="28">
        <f t="shared" si="9"/>
        <v>130.97643097643098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3</v>
      </c>
      <c r="AC13" s="88">
        <v>3</v>
      </c>
      <c r="AD13" s="13">
        <f t="shared" si="12"/>
        <v>60</v>
      </c>
      <c r="AE13" s="27">
        <f t="shared" si="13"/>
        <v>100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23.1</v>
      </c>
      <c r="D14" s="88">
        <v>24.8</v>
      </c>
      <c r="E14" s="13">
        <f t="shared" si="2"/>
        <v>55.111111111111114</v>
      </c>
      <c r="F14" s="28">
        <f t="shared" si="3"/>
        <v>107.35930735930735</v>
      </c>
      <c r="G14" s="49">
        <v>40</v>
      </c>
      <c r="H14" s="88">
        <v>2.5</v>
      </c>
      <c r="I14" s="88">
        <v>10.9</v>
      </c>
      <c r="J14" s="13">
        <f t="shared" si="4"/>
        <v>27.25</v>
      </c>
      <c r="K14" s="28">
        <f t="shared" si="5"/>
        <v>436</v>
      </c>
      <c r="L14" s="16">
        <v>170</v>
      </c>
      <c r="M14" s="88">
        <v>97.5</v>
      </c>
      <c r="N14" s="88">
        <v>184.7</v>
      </c>
      <c r="O14" s="13">
        <f t="shared" si="6"/>
        <v>108.6470588235294</v>
      </c>
      <c r="P14" s="28">
        <f t="shared" si="7"/>
        <v>189.43589743589743</v>
      </c>
      <c r="Q14" s="16">
        <v>330</v>
      </c>
      <c r="R14" s="88">
        <v>21.3</v>
      </c>
      <c r="S14" s="88">
        <v>27.1</v>
      </c>
      <c r="T14" s="13">
        <f t="shared" si="8"/>
        <v>8.212121212121213</v>
      </c>
      <c r="U14" s="28">
        <f t="shared" si="9"/>
        <v>127.23004694835682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1</v>
      </c>
      <c r="AC14" s="88">
        <v>1</v>
      </c>
      <c r="AD14" s="13">
        <f t="shared" si="12"/>
        <v>20</v>
      </c>
      <c r="AE14" s="27">
        <f t="shared" si="13"/>
        <v>100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2.2</v>
      </c>
      <c r="D15" s="88">
        <v>3.8</v>
      </c>
      <c r="E15" s="13">
        <f t="shared" si="2"/>
        <v>63.333333333333336</v>
      </c>
      <c r="F15" s="28">
        <f t="shared" si="3"/>
        <v>172.7272727272727</v>
      </c>
      <c r="G15" s="49">
        <v>50</v>
      </c>
      <c r="H15" s="88">
        <v>2.2</v>
      </c>
      <c r="I15" s="88">
        <v>5.4</v>
      </c>
      <c r="J15" s="13">
        <f t="shared" si="4"/>
        <v>10.8</v>
      </c>
      <c r="K15" s="28">
        <f t="shared" si="5"/>
        <v>245.45454545454544</v>
      </c>
      <c r="L15" s="16">
        <v>220</v>
      </c>
      <c r="M15" s="88">
        <v>141</v>
      </c>
      <c r="N15" s="88">
        <v>221.1</v>
      </c>
      <c r="O15" s="13">
        <f t="shared" si="6"/>
        <v>100.49999999999999</v>
      </c>
      <c r="P15" s="28">
        <f t="shared" si="7"/>
        <v>156.8085106382979</v>
      </c>
      <c r="Q15" s="16">
        <v>260</v>
      </c>
      <c r="R15" s="88">
        <v>12.4</v>
      </c>
      <c r="S15" s="88">
        <v>33.9</v>
      </c>
      <c r="T15" s="13">
        <f t="shared" si="8"/>
        <v>13.038461538461538</v>
      </c>
      <c r="U15" s="28">
        <f t="shared" si="9"/>
        <v>273.38709677419354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1.2</v>
      </c>
      <c r="AC15" s="88">
        <v>1.2</v>
      </c>
      <c r="AD15" s="13">
        <f t="shared" si="12"/>
        <v>60</v>
      </c>
      <c r="AE15" s="27">
        <f t="shared" si="13"/>
        <v>100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16.1</v>
      </c>
      <c r="D16" s="88">
        <v>18.7</v>
      </c>
      <c r="E16" s="13">
        <f t="shared" si="2"/>
        <v>74.8</v>
      </c>
      <c r="F16" s="28">
        <f t="shared" si="3"/>
        <v>116.14906832298136</v>
      </c>
      <c r="G16" s="49">
        <v>38</v>
      </c>
      <c r="H16" s="88">
        <v>9.3</v>
      </c>
      <c r="I16" s="88">
        <v>7.4</v>
      </c>
      <c r="J16" s="17">
        <f t="shared" si="4"/>
        <v>19.473684210526315</v>
      </c>
      <c r="K16" s="28">
        <f t="shared" si="5"/>
        <v>79.56989247311827</v>
      </c>
      <c r="L16" s="16">
        <v>170</v>
      </c>
      <c r="M16" s="88">
        <v>85.9</v>
      </c>
      <c r="N16" s="88">
        <v>105.4</v>
      </c>
      <c r="O16" s="13">
        <f t="shared" si="6"/>
        <v>62.00000000000001</v>
      </c>
      <c r="P16" s="28">
        <f t="shared" si="7"/>
        <v>122.70081490104772</v>
      </c>
      <c r="Q16" s="16">
        <v>300</v>
      </c>
      <c r="R16" s="88">
        <v>24.3</v>
      </c>
      <c r="S16" s="88">
        <v>30.2</v>
      </c>
      <c r="T16" s="13">
        <f t="shared" si="8"/>
        <v>10.066666666666666</v>
      </c>
      <c r="U16" s="28">
        <f t="shared" si="9"/>
        <v>124.2798353909465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/>
      <c r="AC16" s="88"/>
      <c r="AD16" s="13">
        <f t="shared" si="12"/>
        <v>0</v>
      </c>
      <c r="AE16" s="27" t="e">
        <f t="shared" si="13"/>
        <v>#DIV/0!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24.7</v>
      </c>
      <c r="D17" s="88">
        <v>24.2</v>
      </c>
      <c r="E17" s="13">
        <f t="shared" si="2"/>
        <v>69.14285714285714</v>
      </c>
      <c r="F17" s="28">
        <f t="shared" si="3"/>
        <v>97.97570850202429</v>
      </c>
      <c r="G17" s="49">
        <v>80</v>
      </c>
      <c r="H17" s="88">
        <v>3.1</v>
      </c>
      <c r="I17" s="88">
        <v>-2</v>
      </c>
      <c r="J17" s="13">
        <f t="shared" si="4"/>
        <v>-2.5</v>
      </c>
      <c r="K17" s="28">
        <f t="shared" si="5"/>
        <v>-64.51612903225806</v>
      </c>
      <c r="L17" s="16">
        <v>160</v>
      </c>
      <c r="M17" s="88">
        <v>106.2</v>
      </c>
      <c r="N17" s="88">
        <v>171.6</v>
      </c>
      <c r="O17" s="13">
        <f t="shared" si="6"/>
        <v>107.24999999999999</v>
      </c>
      <c r="P17" s="28">
        <f t="shared" si="7"/>
        <v>161.5819209039548</v>
      </c>
      <c r="Q17" s="16">
        <v>320</v>
      </c>
      <c r="R17" s="88">
        <v>26.6</v>
      </c>
      <c r="S17" s="88">
        <v>41.7</v>
      </c>
      <c r="T17" s="13">
        <f t="shared" si="8"/>
        <v>13.03125</v>
      </c>
      <c r="U17" s="28">
        <f t="shared" si="9"/>
        <v>156.7669172932331</v>
      </c>
      <c r="V17" s="16">
        <v>8</v>
      </c>
      <c r="W17" s="88">
        <v>9.4</v>
      </c>
      <c r="X17" s="88"/>
      <c r="Y17" s="13">
        <f t="shared" si="10"/>
        <v>0</v>
      </c>
      <c r="Z17" s="28">
        <f t="shared" si="11"/>
        <v>0</v>
      </c>
      <c r="AA17" s="16">
        <v>4</v>
      </c>
      <c r="AB17" s="88">
        <v>2.9</v>
      </c>
      <c r="AC17" s="88">
        <v>2.9</v>
      </c>
      <c r="AD17" s="13">
        <f t="shared" si="12"/>
        <v>72.5</v>
      </c>
      <c r="AE17" s="27">
        <f t="shared" si="13"/>
        <v>100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856.9000000000002</v>
      </c>
      <c r="D18" s="88">
        <f>SUM(D9:D17)</f>
        <v>925.8</v>
      </c>
      <c r="E18" s="13">
        <f t="shared" si="2"/>
        <v>57.8625</v>
      </c>
      <c r="F18" s="28">
        <f t="shared" si="3"/>
        <v>108.04061150659349</v>
      </c>
      <c r="G18" s="39">
        <f>SUM(G9:G17)</f>
        <v>1218</v>
      </c>
      <c r="H18" s="90">
        <f>SUM(H9:H17)</f>
        <v>104.7</v>
      </c>
      <c r="I18" s="90">
        <f>SUM(I9:I17)</f>
        <v>191.40000000000003</v>
      </c>
      <c r="J18" s="13">
        <f t="shared" si="4"/>
        <v>15.714285714285717</v>
      </c>
      <c r="K18" s="28">
        <f t="shared" si="5"/>
        <v>182.80802292263616</v>
      </c>
      <c r="L18" s="22">
        <f>SUM(L9:L17)</f>
        <v>3370</v>
      </c>
      <c r="M18" s="88">
        <f>SUM(M9:M17)</f>
        <v>2043.2000000000003</v>
      </c>
      <c r="N18" s="88">
        <f>SUM(N9:N17)</f>
        <v>2769.0999999999995</v>
      </c>
      <c r="O18" s="13">
        <f t="shared" si="6"/>
        <v>82.16913946587535</v>
      </c>
      <c r="P18" s="28">
        <f t="shared" si="7"/>
        <v>135.52760375880968</v>
      </c>
      <c r="Q18" s="22">
        <f>SUM(Q9:Q17)</f>
        <v>4350</v>
      </c>
      <c r="R18" s="88">
        <f>SUM(R9:R17)</f>
        <v>334.8</v>
      </c>
      <c r="S18" s="88">
        <f>SUM(S9:S17)</f>
        <v>434.99999999999994</v>
      </c>
      <c r="T18" s="13">
        <f t="shared" si="8"/>
        <v>9.999999999999998</v>
      </c>
      <c r="U18" s="28">
        <f t="shared" si="9"/>
        <v>129.92831541218635</v>
      </c>
      <c r="V18" s="22">
        <f>SUM(V9:V17)</f>
        <v>30</v>
      </c>
      <c r="W18" s="109">
        <f>SUM(W9:W17)</f>
        <v>28.9</v>
      </c>
      <c r="X18" s="88">
        <f>SUM(X9:X17)</f>
        <v>33.4</v>
      </c>
      <c r="Y18" s="13">
        <f t="shared" si="10"/>
        <v>111.33333333333333</v>
      </c>
      <c r="Z18" s="28">
        <f t="shared" si="11"/>
        <v>115.57093425605537</v>
      </c>
      <c r="AA18" s="22">
        <f>SUM(AA9:AA17)</f>
        <v>50</v>
      </c>
      <c r="AB18" s="88">
        <f>SUM(AB9:AB17)</f>
        <v>28.2</v>
      </c>
      <c r="AC18" s="88">
        <f>SUM(AC9:AC17)</f>
        <v>28.2</v>
      </c>
      <c r="AD18" s="13">
        <f t="shared" si="12"/>
        <v>56.4</v>
      </c>
      <c r="AE18" s="27">
        <f t="shared" si="13"/>
        <v>100</v>
      </c>
      <c r="AF18" s="9">
        <f>SUM(AF9:AF17)</f>
        <v>0</v>
      </c>
      <c r="AG18" s="101">
        <f>SUM(AG9:AG17)</f>
        <v>0</v>
      </c>
      <c r="AH18" s="101">
        <f>SUM(AH9:AH17)</f>
        <v>2.5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42333.799999999996</v>
      </c>
      <c r="D19" s="91">
        <f>D20-D18</f>
        <v>45514.7</v>
      </c>
      <c r="E19" s="13">
        <f>D19/B19%</f>
        <v>56.121701602959305</v>
      </c>
      <c r="F19" s="28">
        <f>D19/C19%</f>
        <v>107.51385417798544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2687.2</v>
      </c>
      <c r="X19" s="91">
        <f>X20-X18</f>
        <v>2541.7999999999997</v>
      </c>
      <c r="Y19" s="13">
        <f>X19/V19%</f>
        <v>90.77857142857142</v>
      </c>
      <c r="Z19" s="28">
        <f>X19/W19%</f>
        <v>94.58916344150043</v>
      </c>
      <c r="AA19" s="19">
        <f>AA20-AA18</f>
        <v>110</v>
      </c>
      <c r="AB19" s="88">
        <f>AB20-AB18</f>
        <v>65.89999999999999</v>
      </c>
      <c r="AC19" s="88">
        <f>AC20-AC18</f>
        <v>65.89999999999999</v>
      </c>
      <c r="AD19" s="13">
        <f>AC19/AA19%</f>
        <v>59.9090909090909</v>
      </c>
      <c r="AE19" s="28">
        <f>AC19/AB19%</f>
        <v>100</v>
      </c>
      <c r="AF19" s="19">
        <f>AF20-AF18</f>
        <v>1800</v>
      </c>
      <c r="AG19" s="88">
        <f>AG20-AG18</f>
        <v>965</v>
      </c>
      <c r="AH19" s="88">
        <f>AH20-AH18</f>
        <v>1064.2</v>
      </c>
      <c r="AI19" s="13">
        <f>AH19/AF19%</f>
        <v>59.12222222222223</v>
      </c>
      <c r="AJ19" s="28">
        <f>AH19/AG19%</f>
        <v>110.27979274611398</v>
      </c>
    </row>
    <row r="20" spans="1:36" ht="44.25" customHeight="1" thickBot="1">
      <c r="A20" s="63" t="s">
        <v>0</v>
      </c>
      <c r="B20" s="19">
        <v>82700</v>
      </c>
      <c r="C20" s="92">
        <v>43190.7</v>
      </c>
      <c r="D20" s="92">
        <v>46440.5</v>
      </c>
      <c r="E20" s="13">
        <f>D20/B20%</f>
        <v>56.15538089480049</v>
      </c>
      <c r="F20" s="28">
        <f>D20/C20%</f>
        <v>107.52430500084509</v>
      </c>
      <c r="G20" s="13">
        <f>G18</f>
        <v>1218</v>
      </c>
      <c r="H20" s="88">
        <f>H18</f>
        <v>104.7</v>
      </c>
      <c r="I20" s="88">
        <v>191.4</v>
      </c>
      <c r="J20" s="13">
        <f>I20/G20%</f>
        <v>15.714285714285715</v>
      </c>
      <c r="K20" s="28">
        <f>I20/H20%</f>
        <v>182.80802292263613</v>
      </c>
      <c r="L20" s="19">
        <f>L18+L19</f>
        <v>3370</v>
      </c>
      <c r="M20" s="88">
        <f>M18</f>
        <v>2043.2000000000003</v>
      </c>
      <c r="N20" s="88">
        <f>N18</f>
        <v>2769.0999999999995</v>
      </c>
      <c r="O20" s="13">
        <f>N20/L20%</f>
        <v>82.16913946587535</v>
      </c>
      <c r="P20" s="28">
        <f>N20/M20%</f>
        <v>135.52760375880968</v>
      </c>
      <c r="Q20" s="19">
        <f>Q18+Q19</f>
        <v>4350</v>
      </c>
      <c r="R20" s="88">
        <f>R18</f>
        <v>334.8</v>
      </c>
      <c r="S20" s="88">
        <f>S18</f>
        <v>434.99999999999994</v>
      </c>
      <c r="T20" s="13">
        <f>S20/Q20%</f>
        <v>9.999999999999998</v>
      </c>
      <c r="U20" s="28">
        <f>S20/R20%</f>
        <v>129.92831541218635</v>
      </c>
      <c r="V20" s="19">
        <v>2830</v>
      </c>
      <c r="W20" s="91">
        <v>2716.1</v>
      </c>
      <c r="X20" s="91">
        <v>2575.2</v>
      </c>
      <c r="Y20" s="13">
        <f>X20/V20%</f>
        <v>90.9964664310954</v>
      </c>
      <c r="Z20" s="28">
        <f>X20/W20%</f>
        <v>94.81241485954125</v>
      </c>
      <c r="AA20" s="19">
        <v>160</v>
      </c>
      <c r="AB20" s="92">
        <v>94.1</v>
      </c>
      <c r="AC20" s="92">
        <v>94.1</v>
      </c>
      <c r="AD20" s="13">
        <f>AC20/AA20%</f>
        <v>58.81249999999999</v>
      </c>
      <c r="AE20" s="27">
        <f>AC20/AB20%</f>
        <v>100</v>
      </c>
      <c r="AF20" s="11">
        <v>1800</v>
      </c>
      <c r="AG20" s="110">
        <v>965</v>
      </c>
      <c r="AH20" s="110">
        <v>1066.7</v>
      </c>
      <c r="AI20" s="13">
        <f>AH20/AF20%</f>
        <v>59.26111111111111</v>
      </c>
      <c r="AJ20" s="28">
        <f>AH20/AG20%</f>
        <v>110.53886010362694</v>
      </c>
    </row>
    <row r="21" ht="15.75" thickBot="1"/>
    <row r="22" spans="1:36" ht="15" customHeight="1">
      <c r="A22" s="133" t="s">
        <v>12</v>
      </c>
      <c r="B22" s="141" t="s">
        <v>57</v>
      </c>
      <c r="C22" s="162"/>
      <c r="D22" s="162"/>
      <c r="E22" s="162"/>
      <c r="F22" s="162"/>
      <c r="G22" s="173" t="s">
        <v>23</v>
      </c>
      <c r="H22" s="174"/>
      <c r="I22" s="174"/>
      <c r="J22" s="174"/>
      <c r="K22" s="175"/>
      <c r="L22" s="141" t="s">
        <v>54</v>
      </c>
      <c r="M22" s="142"/>
      <c r="N22" s="142"/>
      <c r="O22" s="142"/>
      <c r="P22" s="143"/>
      <c r="Q22" s="141" t="s">
        <v>11</v>
      </c>
      <c r="R22" s="162"/>
      <c r="S22" s="162"/>
      <c r="T22" s="162"/>
      <c r="U22" s="171"/>
      <c r="V22" s="141" t="s">
        <v>19</v>
      </c>
      <c r="W22" s="162"/>
      <c r="X22" s="162"/>
      <c r="Y22" s="162"/>
      <c r="Z22" s="171"/>
      <c r="AA22" s="141" t="s">
        <v>24</v>
      </c>
      <c r="AB22" s="162"/>
      <c r="AC22" s="162"/>
      <c r="AD22" s="162"/>
      <c r="AE22" s="162"/>
      <c r="AF22" s="179" t="s">
        <v>20</v>
      </c>
      <c r="AG22" s="180"/>
      <c r="AH22" s="180"/>
      <c r="AI22" s="180"/>
      <c r="AJ22" s="181"/>
    </row>
    <row r="23" spans="1:36" ht="55.5" customHeight="1">
      <c r="A23" s="134"/>
      <c r="B23" s="163"/>
      <c r="C23" s="164"/>
      <c r="D23" s="164"/>
      <c r="E23" s="164"/>
      <c r="F23" s="164"/>
      <c r="G23" s="176"/>
      <c r="H23" s="177"/>
      <c r="I23" s="177"/>
      <c r="J23" s="177"/>
      <c r="K23" s="178"/>
      <c r="L23" s="144"/>
      <c r="M23" s="145"/>
      <c r="N23" s="145"/>
      <c r="O23" s="145"/>
      <c r="P23" s="146"/>
      <c r="Q23" s="163"/>
      <c r="R23" s="164"/>
      <c r="S23" s="164"/>
      <c r="T23" s="164"/>
      <c r="U23" s="172"/>
      <c r="V23" s="163"/>
      <c r="W23" s="164"/>
      <c r="X23" s="164"/>
      <c r="Y23" s="164"/>
      <c r="Z23" s="172"/>
      <c r="AA23" s="163"/>
      <c r="AB23" s="164"/>
      <c r="AC23" s="164"/>
      <c r="AD23" s="164"/>
      <c r="AE23" s="164"/>
      <c r="AF23" s="182"/>
      <c r="AG23" s="183"/>
      <c r="AH23" s="183"/>
      <c r="AI23" s="183"/>
      <c r="AJ23" s="184"/>
    </row>
    <row r="24" spans="1:36" ht="15" customHeight="1">
      <c r="A24" s="134"/>
      <c r="B24" s="126" t="str">
        <f>B6</f>
        <v>Уточненный план на 2020год</v>
      </c>
      <c r="C24" s="131" t="str">
        <f>C6</f>
        <v>Исполнено на 01.08.  2019</v>
      </c>
      <c r="D24" s="131" t="str">
        <f>D6</f>
        <v>Исполнено на 1.08.  2020</v>
      </c>
      <c r="E24" s="153" t="str">
        <f>E6</f>
        <v>%% к годовому плану</v>
      </c>
      <c r="F24" s="140" t="str">
        <f>F6</f>
        <v>% исп. по сравнению с 1.08.19</v>
      </c>
      <c r="G24" s="129" t="str">
        <f>B6</f>
        <v>Уточненный план на 2020год</v>
      </c>
      <c r="H24" s="131" t="str">
        <f>C6</f>
        <v>Исполнено на 01.08.  2019</v>
      </c>
      <c r="I24" s="131" t="str">
        <f>D6</f>
        <v>Исполнено на 1.08.  2020</v>
      </c>
      <c r="J24" s="153" t="str">
        <f>E6</f>
        <v>%% к годовому плану</v>
      </c>
      <c r="K24" s="140" t="str">
        <f>F6</f>
        <v>% исп. по сравнению с 1.08.19</v>
      </c>
      <c r="L24" s="129" t="str">
        <f>B6</f>
        <v>Уточненный план на 2020год</v>
      </c>
      <c r="M24" s="131" t="str">
        <f>C6</f>
        <v>Исполнено на 01.08.  2019</v>
      </c>
      <c r="N24" s="131" t="str">
        <f>D6</f>
        <v>Исполнено на 1.08.  2020</v>
      </c>
      <c r="O24" s="153" t="str">
        <f>E6</f>
        <v>%% к годовому плану</v>
      </c>
      <c r="P24" s="140" t="str">
        <f>F6</f>
        <v>% исп. по сравнению с 1.08.19</v>
      </c>
      <c r="Q24" s="126" t="str">
        <f aca="true" t="shared" si="16" ref="Q24:Z24">B6</f>
        <v>Уточненный план на 2020год</v>
      </c>
      <c r="R24" s="131" t="str">
        <f t="shared" si="16"/>
        <v>Исполнено на 01.08.  2019</v>
      </c>
      <c r="S24" s="131" t="str">
        <f t="shared" si="16"/>
        <v>Исполнено на 1.08.  2020</v>
      </c>
      <c r="T24" s="153" t="str">
        <f t="shared" si="16"/>
        <v>%% к годовому плану</v>
      </c>
      <c r="U24" s="140" t="str">
        <f t="shared" si="16"/>
        <v>% исп. по сравнению с 1.08.19</v>
      </c>
      <c r="V24" s="126" t="str">
        <f t="shared" si="16"/>
        <v>Уточненный план на 2020год</v>
      </c>
      <c r="W24" s="131" t="str">
        <f t="shared" si="16"/>
        <v>Исполнено на 01.08.  2019</v>
      </c>
      <c r="X24" s="131" t="str">
        <f t="shared" si="16"/>
        <v>Исполнено на 1.08.  2020</v>
      </c>
      <c r="Y24" s="153" t="str">
        <f t="shared" si="16"/>
        <v>%% к годовому плану</v>
      </c>
      <c r="Z24" s="140" t="str">
        <f t="shared" si="16"/>
        <v>% исп. по сравнению с 1.08.19</v>
      </c>
      <c r="AA24" s="126" t="str">
        <f>G6</f>
        <v>Уточненный план на 2020год</v>
      </c>
      <c r="AB24" s="131" t="str">
        <f>H6</f>
        <v>Исполнено на 01.08.  2019</v>
      </c>
      <c r="AC24" s="131" t="str">
        <f>I6</f>
        <v>Исполнено на 1.08.  2020</v>
      </c>
      <c r="AD24" s="153" t="str">
        <f>J6</f>
        <v>%% к годовому плану</v>
      </c>
      <c r="AE24" s="140" t="str">
        <f>K6</f>
        <v>% исп. по сравнению с 1.08.19</v>
      </c>
      <c r="AF24" s="129" t="str">
        <f>G6</f>
        <v>Уточненный план на 2020год</v>
      </c>
      <c r="AG24" s="131" t="str">
        <f>H6</f>
        <v>Исполнено на 01.08.  2019</v>
      </c>
      <c r="AH24" s="131" t="str">
        <f>I6</f>
        <v>Исполнено на 1.08.  2020</v>
      </c>
      <c r="AI24" s="131" t="str">
        <f>J6</f>
        <v>%% к годовому плану</v>
      </c>
      <c r="AJ24" s="159" t="str">
        <f>K6</f>
        <v>% исп. по сравнению с 1.08.19</v>
      </c>
    </row>
    <row r="25" spans="1:36" ht="15" customHeight="1">
      <c r="A25" s="134"/>
      <c r="B25" s="127"/>
      <c r="C25" s="131"/>
      <c r="D25" s="131"/>
      <c r="E25" s="154"/>
      <c r="F25" s="140"/>
      <c r="G25" s="129"/>
      <c r="H25" s="131"/>
      <c r="I25" s="131"/>
      <c r="J25" s="154"/>
      <c r="K25" s="140"/>
      <c r="L25" s="129"/>
      <c r="M25" s="131"/>
      <c r="N25" s="131"/>
      <c r="O25" s="154"/>
      <c r="P25" s="140"/>
      <c r="Q25" s="127"/>
      <c r="R25" s="131"/>
      <c r="S25" s="131"/>
      <c r="T25" s="154"/>
      <c r="U25" s="140"/>
      <c r="V25" s="127"/>
      <c r="W25" s="131"/>
      <c r="X25" s="131"/>
      <c r="Y25" s="154"/>
      <c r="Z25" s="140"/>
      <c r="AA25" s="127"/>
      <c r="AB25" s="131"/>
      <c r="AC25" s="131"/>
      <c r="AD25" s="154"/>
      <c r="AE25" s="140"/>
      <c r="AF25" s="182"/>
      <c r="AG25" s="131"/>
      <c r="AH25" s="131"/>
      <c r="AI25" s="131"/>
      <c r="AJ25" s="159"/>
    </row>
    <row r="26" spans="1:36" ht="66.75" customHeight="1" thickBot="1">
      <c r="A26" s="135"/>
      <c r="B26" s="128"/>
      <c r="C26" s="132"/>
      <c r="D26" s="132"/>
      <c r="E26" s="155"/>
      <c r="F26" s="156"/>
      <c r="G26" s="126"/>
      <c r="H26" s="153"/>
      <c r="I26" s="153"/>
      <c r="J26" s="154"/>
      <c r="K26" s="157"/>
      <c r="L26" s="130"/>
      <c r="M26" s="132"/>
      <c r="N26" s="132"/>
      <c r="O26" s="155"/>
      <c r="P26" s="156"/>
      <c r="Q26" s="128"/>
      <c r="R26" s="132"/>
      <c r="S26" s="132"/>
      <c r="T26" s="155"/>
      <c r="U26" s="156"/>
      <c r="V26" s="127"/>
      <c r="W26" s="153"/>
      <c r="X26" s="153"/>
      <c r="Y26" s="155"/>
      <c r="Z26" s="156"/>
      <c r="AA26" s="128"/>
      <c r="AB26" s="132"/>
      <c r="AC26" s="132"/>
      <c r="AD26" s="155"/>
      <c r="AE26" s="156"/>
      <c r="AF26" s="182"/>
      <c r="AG26" s="131"/>
      <c r="AH26" s="131"/>
      <c r="AI26" s="131"/>
      <c r="AJ26" s="159"/>
    </row>
    <row r="27" spans="1:36" ht="29.25" customHeight="1" thickBot="1">
      <c r="A27" s="62" t="s">
        <v>1</v>
      </c>
      <c r="B27" s="16"/>
      <c r="C27" s="88"/>
      <c r="D27" s="13"/>
      <c r="E27" s="13" t="e">
        <f aca="true" t="shared" si="17" ref="E27:E38">D27/B27%</f>
        <v>#DIV/0!</v>
      </c>
      <c r="F27" s="28" t="e">
        <f aca="true" t="shared" si="18" ref="F27:F38">D27/C27%</f>
        <v>#DIV/0!</v>
      </c>
      <c r="G27" s="18"/>
      <c r="H27" s="87"/>
      <c r="I27" s="52"/>
      <c r="J27" s="7" t="e">
        <f aca="true" t="shared" si="19" ref="J27:J37">I27/G27%</f>
        <v>#DIV/0!</v>
      </c>
      <c r="K27" s="40" t="e">
        <f aca="true" t="shared" si="20" ref="K27:K37">I27/H27%</f>
        <v>#DIV/0!</v>
      </c>
      <c r="L27" s="26">
        <v>5</v>
      </c>
      <c r="M27" s="87">
        <v>12.4</v>
      </c>
      <c r="N27" s="54">
        <v>3</v>
      </c>
      <c r="O27" s="12"/>
      <c r="P27" s="30"/>
      <c r="Q27" s="106">
        <v>40</v>
      </c>
      <c r="R27" s="89">
        <v>0.1</v>
      </c>
      <c r="S27" s="89">
        <v>25</v>
      </c>
      <c r="T27" s="89">
        <f aca="true" t="shared" si="21" ref="T27:T36">S27/Q27%</f>
        <v>62.5</v>
      </c>
      <c r="U27" s="100">
        <f aca="true" t="shared" si="22" ref="U27:U36">S27/R27%</f>
        <v>25000</v>
      </c>
      <c r="V27" s="10">
        <f aca="true" t="shared" si="23" ref="V27:X35">B9+G9+L9+Q9+V9+AA9+AF9+B27+G27+L27+Q27</f>
        <v>526</v>
      </c>
      <c r="W27" s="10">
        <f t="shared" si="23"/>
        <v>174.5</v>
      </c>
      <c r="X27" s="10">
        <f t="shared" si="23"/>
        <v>246.8</v>
      </c>
      <c r="Y27" s="12">
        <f aca="true" t="shared" si="24" ref="Y27:Y36">X27/V27%</f>
        <v>46.92015209125476</v>
      </c>
      <c r="Z27" s="30">
        <f aca="true" t="shared" si="25" ref="Z27:Z36">X27/W27%</f>
        <v>141.432664756447</v>
      </c>
      <c r="AA27" s="36">
        <v>3340.3</v>
      </c>
      <c r="AB27" s="89">
        <v>1783.4</v>
      </c>
      <c r="AC27" s="12">
        <v>2124.5</v>
      </c>
      <c r="AD27" s="12">
        <f aca="true" t="shared" si="26" ref="AD27:AD36">AC27/AA27%</f>
        <v>63.60207167020926</v>
      </c>
      <c r="AE27" s="24">
        <f aca="true" t="shared" si="27" ref="AE27:AE36">AC27/AB27%</f>
        <v>119.12638779858698</v>
      </c>
      <c r="AF27" s="9">
        <f aca="true" t="shared" si="28" ref="AF27:AH35">V27+AA27</f>
        <v>3866.3</v>
      </c>
      <c r="AG27" s="10">
        <f t="shared" si="28"/>
        <v>1957.9</v>
      </c>
      <c r="AH27" s="10">
        <f t="shared" si="28"/>
        <v>2371.3</v>
      </c>
      <c r="AI27" s="10">
        <f aca="true" t="shared" si="29" ref="AI27:AI36">AH27/AF27%</f>
        <v>61.332540154669836</v>
      </c>
      <c r="AJ27" s="41">
        <f aca="true" t="shared" si="30" ref="AJ27:AJ36">AH27/AG27%</f>
        <v>121.11445936973288</v>
      </c>
    </row>
    <row r="28" spans="1:36" ht="22.5" customHeight="1" thickBot="1">
      <c r="A28" s="63" t="s">
        <v>2</v>
      </c>
      <c r="B28" s="16">
        <v>30</v>
      </c>
      <c r="C28" s="88">
        <v>19.3</v>
      </c>
      <c r="D28" s="13"/>
      <c r="E28" s="13">
        <f t="shared" si="17"/>
        <v>0</v>
      </c>
      <c r="F28" s="28">
        <f t="shared" si="18"/>
        <v>0</v>
      </c>
      <c r="G28" s="19">
        <v>180.7</v>
      </c>
      <c r="H28" s="88"/>
      <c r="I28" s="49">
        <v>515.8</v>
      </c>
      <c r="J28" s="10">
        <f t="shared" si="19"/>
        <v>285.4454897620365</v>
      </c>
      <c r="K28" s="41" t="e">
        <f t="shared" si="20"/>
        <v>#DIV/0!</v>
      </c>
      <c r="L28" s="29">
        <v>3</v>
      </c>
      <c r="M28" s="88">
        <v>5.4</v>
      </c>
      <c r="N28" s="55"/>
      <c r="O28" s="13"/>
      <c r="P28" s="28"/>
      <c r="Q28" s="107">
        <v>72.4</v>
      </c>
      <c r="R28" s="88">
        <v>25.1</v>
      </c>
      <c r="S28" s="88">
        <v>95.2</v>
      </c>
      <c r="T28" s="88">
        <f t="shared" si="21"/>
        <v>131.4917127071823</v>
      </c>
      <c r="U28" s="102">
        <f t="shared" si="22"/>
        <v>379.28286852589645</v>
      </c>
      <c r="V28" s="10">
        <f t="shared" si="23"/>
        <v>1000.1</v>
      </c>
      <c r="W28" s="10">
        <f t="shared" si="23"/>
        <v>219.60000000000002</v>
      </c>
      <c r="X28" s="10">
        <f t="shared" si="23"/>
        <v>846.4</v>
      </c>
      <c r="Y28" s="13">
        <f t="shared" si="24"/>
        <v>84.63153684631537</v>
      </c>
      <c r="Z28" s="28">
        <f t="shared" si="25"/>
        <v>385.4280510018215</v>
      </c>
      <c r="AA28" s="37">
        <v>8140.6</v>
      </c>
      <c r="AB28" s="88">
        <v>1995.5</v>
      </c>
      <c r="AC28" s="13">
        <v>2793.8</v>
      </c>
      <c r="AD28" s="13">
        <f t="shared" si="26"/>
        <v>34.31933764096013</v>
      </c>
      <c r="AE28" s="27">
        <f t="shared" si="27"/>
        <v>140.0050112753696</v>
      </c>
      <c r="AF28" s="9">
        <f t="shared" si="28"/>
        <v>9140.7</v>
      </c>
      <c r="AG28" s="10">
        <f t="shared" si="28"/>
        <v>2215.1</v>
      </c>
      <c r="AH28" s="10">
        <f t="shared" si="28"/>
        <v>3640.2000000000003</v>
      </c>
      <c r="AI28" s="10">
        <f t="shared" si="29"/>
        <v>39.82408349469953</v>
      </c>
      <c r="AJ28" s="41">
        <f t="shared" si="30"/>
        <v>164.33569590537675</v>
      </c>
    </row>
    <row r="29" spans="1:36" ht="28.5" customHeight="1" thickBot="1">
      <c r="A29" s="62" t="s">
        <v>3</v>
      </c>
      <c r="B29" s="16">
        <v>210</v>
      </c>
      <c r="C29" s="103">
        <v>276.6</v>
      </c>
      <c r="D29" s="115">
        <v>39.9</v>
      </c>
      <c r="E29" s="13">
        <f t="shared" si="17"/>
        <v>19</v>
      </c>
      <c r="F29" s="28">
        <f t="shared" si="18"/>
        <v>14.425162689804772</v>
      </c>
      <c r="G29" s="20"/>
      <c r="H29" s="89">
        <v>237.3</v>
      </c>
      <c r="I29" s="51"/>
      <c r="J29" s="10" t="e">
        <f t="shared" si="19"/>
        <v>#DIV/0!</v>
      </c>
      <c r="K29" s="41">
        <f t="shared" si="20"/>
        <v>0</v>
      </c>
      <c r="L29" s="26">
        <v>20</v>
      </c>
      <c r="M29" s="89">
        <v>63.5</v>
      </c>
      <c r="N29" s="54">
        <v>41</v>
      </c>
      <c r="O29" s="13">
        <f>N29/L29%</f>
        <v>205</v>
      </c>
      <c r="P29" s="25">
        <f>N29/M29%</f>
        <v>64.56692913385827</v>
      </c>
      <c r="Q29" s="108">
        <v>150</v>
      </c>
      <c r="R29" s="89">
        <v>33.7</v>
      </c>
      <c r="S29" s="89">
        <v>9.2</v>
      </c>
      <c r="T29" s="89">
        <f t="shared" si="21"/>
        <v>6.133333333333333</v>
      </c>
      <c r="U29" s="100">
        <f t="shared" si="22"/>
        <v>27.29970326409495</v>
      </c>
      <c r="V29" s="10">
        <f t="shared" si="23"/>
        <v>6407</v>
      </c>
      <c r="W29" s="10">
        <f t="shared" si="23"/>
        <v>2723.7999999999997</v>
      </c>
      <c r="X29" s="10">
        <f t="shared" si="23"/>
        <v>2591.9</v>
      </c>
      <c r="Y29" s="12">
        <f t="shared" si="24"/>
        <v>40.45419072889028</v>
      </c>
      <c r="Z29" s="30">
        <f t="shared" si="25"/>
        <v>95.15750055070124</v>
      </c>
      <c r="AA29" s="36">
        <v>36791.1</v>
      </c>
      <c r="AB29" s="89">
        <v>12088.2</v>
      </c>
      <c r="AC29" s="12">
        <v>14280.4</v>
      </c>
      <c r="AD29" s="12">
        <f t="shared" si="26"/>
        <v>38.81482206294457</v>
      </c>
      <c r="AE29" s="24">
        <f t="shared" si="27"/>
        <v>118.13504078357406</v>
      </c>
      <c r="AF29" s="9">
        <f t="shared" si="28"/>
        <v>43198.1</v>
      </c>
      <c r="AG29" s="10">
        <f t="shared" si="28"/>
        <v>14812</v>
      </c>
      <c r="AH29" s="10">
        <f t="shared" si="28"/>
        <v>16872.3</v>
      </c>
      <c r="AI29" s="10">
        <f t="shared" si="29"/>
        <v>39.0579678272887</v>
      </c>
      <c r="AJ29" s="41">
        <f t="shared" si="30"/>
        <v>113.909667836889</v>
      </c>
    </row>
    <row r="30" spans="1:36" ht="27" customHeight="1" thickBot="1">
      <c r="A30" s="63" t="s">
        <v>4</v>
      </c>
      <c r="B30" s="16"/>
      <c r="C30" s="88"/>
      <c r="D30" s="13"/>
      <c r="E30" s="13" t="e">
        <f t="shared" si="17"/>
        <v>#DIV/0!</v>
      </c>
      <c r="F30" s="28" t="e">
        <f t="shared" si="18"/>
        <v>#DIV/0!</v>
      </c>
      <c r="G30" s="19"/>
      <c r="H30" s="88"/>
      <c r="I30" s="49"/>
      <c r="J30" s="10" t="e">
        <f t="shared" si="19"/>
        <v>#DIV/0!</v>
      </c>
      <c r="K30" s="41" t="e">
        <f t="shared" si="20"/>
        <v>#DIV/0!</v>
      </c>
      <c r="L30" s="29">
        <v>5</v>
      </c>
      <c r="M30" s="88">
        <v>15.2</v>
      </c>
      <c r="N30" s="55"/>
      <c r="O30" s="13"/>
      <c r="P30" s="28"/>
      <c r="Q30" s="98">
        <v>20</v>
      </c>
      <c r="R30" s="88">
        <v>10</v>
      </c>
      <c r="S30" s="88">
        <v>10</v>
      </c>
      <c r="T30" s="88">
        <f t="shared" si="21"/>
        <v>50</v>
      </c>
      <c r="U30" s="99">
        <f t="shared" si="22"/>
        <v>100</v>
      </c>
      <c r="V30" s="10">
        <f t="shared" si="23"/>
        <v>422</v>
      </c>
      <c r="W30" s="10">
        <f t="shared" si="23"/>
        <v>130.3</v>
      </c>
      <c r="X30" s="10">
        <f t="shared" si="23"/>
        <v>155.10000000000002</v>
      </c>
      <c r="Y30" s="13">
        <f t="shared" si="24"/>
        <v>36.753554502369674</v>
      </c>
      <c r="Z30" s="28">
        <f t="shared" si="25"/>
        <v>119.03300076745971</v>
      </c>
      <c r="AA30" s="37">
        <v>2546.1</v>
      </c>
      <c r="AB30" s="88">
        <v>1431.1</v>
      </c>
      <c r="AC30" s="13">
        <v>1638.4</v>
      </c>
      <c r="AD30" s="13">
        <f t="shared" si="26"/>
        <v>64.34939711715958</v>
      </c>
      <c r="AE30" s="27">
        <f t="shared" si="27"/>
        <v>114.4853609111872</v>
      </c>
      <c r="AF30" s="9">
        <f t="shared" si="28"/>
        <v>2968.1</v>
      </c>
      <c r="AG30" s="10">
        <f t="shared" si="28"/>
        <v>1561.3999999999999</v>
      </c>
      <c r="AH30" s="10">
        <f t="shared" si="28"/>
        <v>1793.5</v>
      </c>
      <c r="AI30" s="10">
        <f t="shared" si="29"/>
        <v>60.42586166234292</v>
      </c>
      <c r="AJ30" s="41">
        <f t="shared" si="30"/>
        <v>114.86486486486487</v>
      </c>
    </row>
    <row r="31" spans="1:36" ht="28.5" customHeight="1" thickBot="1">
      <c r="A31" s="62" t="s">
        <v>5</v>
      </c>
      <c r="B31" s="16"/>
      <c r="C31" s="103"/>
      <c r="D31" s="115"/>
      <c r="E31" s="13" t="e">
        <f t="shared" si="17"/>
        <v>#DIV/0!</v>
      </c>
      <c r="F31" s="28" t="e">
        <f t="shared" si="18"/>
        <v>#DIV/0!</v>
      </c>
      <c r="G31" s="20"/>
      <c r="H31" s="89"/>
      <c r="I31" s="51"/>
      <c r="J31" s="10" t="e">
        <f t="shared" si="19"/>
        <v>#DIV/0!</v>
      </c>
      <c r="K31" s="41" t="e">
        <f t="shared" si="20"/>
        <v>#DIV/0!</v>
      </c>
      <c r="L31" s="26">
        <v>6</v>
      </c>
      <c r="M31" s="89">
        <v>5</v>
      </c>
      <c r="N31" s="54">
        <v>14</v>
      </c>
      <c r="O31" s="12"/>
      <c r="P31" s="30"/>
      <c r="Q31" s="98">
        <v>10</v>
      </c>
      <c r="R31" s="88">
        <v>0.4</v>
      </c>
      <c r="S31" s="88"/>
      <c r="T31" s="88">
        <f t="shared" si="21"/>
        <v>0</v>
      </c>
      <c r="U31" s="99">
        <f t="shared" si="22"/>
        <v>0</v>
      </c>
      <c r="V31" s="10">
        <f t="shared" si="23"/>
        <v>743</v>
      </c>
      <c r="W31" s="10">
        <f t="shared" si="23"/>
        <v>239.6</v>
      </c>
      <c r="X31" s="10">
        <f t="shared" si="23"/>
        <v>384.3</v>
      </c>
      <c r="Y31" s="12">
        <f t="shared" si="24"/>
        <v>51.722745625841185</v>
      </c>
      <c r="Z31" s="30">
        <f t="shared" si="25"/>
        <v>160.39232053422373</v>
      </c>
      <c r="AA31" s="36">
        <v>3951.9</v>
      </c>
      <c r="AB31" s="89">
        <v>3468.4</v>
      </c>
      <c r="AC31" s="12">
        <v>2052.6</v>
      </c>
      <c r="AD31" s="12">
        <f t="shared" si="26"/>
        <v>51.9395733697715</v>
      </c>
      <c r="AE31" s="24">
        <f t="shared" si="27"/>
        <v>59.180025371929425</v>
      </c>
      <c r="AF31" s="9">
        <f t="shared" si="28"/>
        <v>4694.9</v>
      </c>
      <c r="AG31" s="10">
        <f t="shared" si="28"/>
        <v>3708</v>
      </c>
      <c r="AH31" s="10">
        <f t="shared" si="28"/>
        <v>2436.9</v>
      </c>
      <c r="AI31" s="10">
        <f t="shared" si="29"/>
        <v>51.905258897953104</v>
      </c>
      <c r="AJ31" s="41">
        <f t="shared" si="30"/>
        <v>65.7200647249191</v>
      </c>
    </row>
    <row r="32" spans="1:36" ht="26.25" customHeight="1" thickBot="1">
      <c r="A32" s="63" t="s">
        <v>6</v>
      </c>
      <c r="B32" s="16"/>
      <c r="C32" s="88">
        <v>12</v>
      </c>
      <c r="D32" s="13">
        <v>13.3</v>
      </c>
      <c r="E32" s="13" t="e">
        <f t="shared" si="17"/>
        <v>#DIV/0!</v>
      </c>
      <c r="F32" s="28">
        <f t="shared" si="18"/>
        <v>110.83333333333334</v>
      </c>
      <c r="G32" s="19"/>
      <c r="H32" s="88"/>
      <c r="I32" s="49"/>
      <c r="J32" s="10" t="e">
        <f t="shared" si="19"/>
        <v>#DIV/0!</v>
      </c>
      <c r="K32" s="41" t="e">
        <f t="shared" si="20"/>
        <v>#DIV/0!</v>
      </c>
      <c r="L32" s="29">
        <v>5</v>
      </c>
      <c r="M32" s="88">
        <v>7.1</v>
      </c>
      <c r="N32" s="55"/>
      <c r="O32" s="13"/>
      <c r="P32" s="28"/>
      <c r="Q32" s="98">
        <v>15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610</v>
      </c>
      <c r="W32" s="10">
        <f t="shared" si="23"/>
        <v>164.5</v>
      </c>
      <c r="X32" s="10">
        <f t="shared" si="23"/>
        <v>261.79999999999995</v>
      </c>
      <c r="Y32" s="13">
        <f t="shared" si="24"/>
        <v>42.91803278688524</v>
      </c>
      <c r="Z32" s="28">
        <f t="shared" si="25"/>
        <v>159.14893617021275</v>
      </c>
      <c r="AA32" s="37">
        <v>4148.9</v>
      </c>
      <c r="AB32" s="88">
        <v>2105.8</v>
      </c>
      <c r="AC32" s="13">
        <v>2601.2</v>
      </c>
      <c r="AD32" s="13">
        <f t="shared" si="26"/>
        <v>62.69613632529104</v>
      </c>
      <c r="AE32" s="27">
        <f t="shared" si="27"/>
        <v>123.52550099724567</v>
      </c>
      <c r="AF32" s="9">
        <f t="shared" si="28"/>
        <v>4758.9</v>
      </c>
      <c r="AG32" s="10">
        <f t="shared" si="28"/>
        <v>2270.3</v>
      </c>
      <c r="AH32" s="10">
        <f t="shared" si="28"/>
        <v>2863</v>
      </c>
      <c r="AI32" s="10">
        <f t="shared" si="29"/>
        <v>60.16096156674862</v>
      </c>
      <c r="AJ32" s="41">
        <f t="shared" si="30"/>
        <v>126.10668193630796</v>
      </c>
    </row>
    <row r="33" spans="1:36" ht="30.75" customHeight="1" thickBot="1">
      <c r="A33" s="62" t="s">
        <v>7</v>
      </c>
      <c r="B33" s="16"/>
      <c r="C33" s="88"/>
      <c r="D33" s="13"/>
      <c r="E33" s="13" t="e">
        <f t="shared" si="17"/>
        <v>#DIV/0!</v>
      </c>
      <c r="F33" s="28" t="e">
        <f t="shared" si="18"/>
        <v>#DIV/0!</v>
      </c>
      <c r="G33" s="20"/>
      <c r="H33" s="89"/>
      <c r="I33" s="51"/>
      <c r="J33" s="10" t="e">
        <f t="shared" si="19"/>
        <v>#DIV/0!</v>
      </c>
      <c r="K33" s="41" t="e">
        <f t="shared" si="20"/>
        <v>#DIV/0!</v>
      </c>
      <c r="L33" s="26">
        <v>2</v>
      </c>
      <c r="M33" s="89">
        <v>12.6</v>
      </c>
      <c r="N33" s="54">
        <v>3</v>
      </c>
      <c r="O33" s="12"/>
      <c r="P33" s="30"/>
      <c r="Q33" s="98">
        <v>20</v>
      </c>
      <c r="R33" s="88">
        <v>40.6</v>
      </c>
      <c r="S33" s="88">
        <v>73</v>
      </c>
      <c r="T33" s="88">
        <f t="shared" si="21"/>
        <v>365</v>
      </c>
      <c r="U33" s="99">
        <f t="shared" si="22"/>
        <v>179.80295566502463</v>
      </c>
      <c r="V33" s="10">
        <f t="shared" si="23"/>
        <v>560</v>
      </c>
      <c r="W33" s="10">
        <f t="shared" si="23"/>
        <v>212.2</v>
      </c>
      <c r="X33" s="10">
        <f t="shared" si="23"/>
        <v>341.4</v>
      </c>
      <c r="Y33" s="12">
        <f t="shared" si="24"/>
        <v>60.964285714285715</v>
      </c>
      <c r="Z33" s="30">
        <f t="shared" si="25"/>
        <v>160.88595664467482</v>
      </c>
      <c r="AA33" s="36">
        <v>2259.7</v>
      </c>
      <c r="AB33" s="89">
        <v>1223.9</v>
      </c>
      <c r="AC33" s="12">
        <v>1480.5</v>
      </c>
      <c r="AD33" s="12">
        <f t="shared" si="26"/>
        <v>65.51754657697926</v>
      </c>
      <c r="AE33" s="24">
        <f t="shared" si="27"/>
        <v>120.96576517689353</v>
      </c>
      <c r="AF33" s="9">
        <f t="shared" si="28"/>
        <v>2819.7</v>
      </c>
      <c r="AG33" s="10">
        <f t="shared" si="28"/>
        <v>1436.1000000000001</v>
      </c>
      <c r="AH33" s="10">
        <f t="shared" si="28"/>
        <v>1821.9</v>
      </c>
      <c r="AI33" s="10">
        <f t="shared" si="29"/>
        <v>64.61325672943931</v>
      </c>
      <c r="AJ33" s="41">
        <f t="shared" si="30"/>
        <v>126.86442448297473</v>
      </c>
    </row>
    <row r="34" spans="1:36" ht="29.25" customHeight="1" thickBot="1">
      <c r="A34" s="63" t="s">
        <v>8</v>
      </c>
      <c r="B34" s="16"/>
      <c r="C34" s="104"/>
      <c r="D34" s="116"/>
      <c r="E34" s="13" t="e">
        <f t="shared" si="17"/>
        <v>#DIV/0!</v>
      </c>
      <c r="F34" s="28" t="e">
        <f t="shared" si="18"/>
        <v>#DIV/0!</v>
      </c>
      <c r="G34" s="19"/>
      <c r="H34" s="88"/>
      <c r="I34" s="49"/>
      <c r="J34" s="10" t="e">
        <f t="shared" si="19"/>
        <v>#DIV/0!</v>
      </c>
      <c r="K34" s="41" t="e">
        <f t="shared" si="20"/>
        <v>#DIV/0!</v>
      </c>
      <c r="L34" s="29">
        <v>5</v>
      </c>
      <c r="M34" s="88">
        <v>6</v>
      </c>
      <c r="N34" s="55">
        <v>-1</v>
      </c>
      <c r="O34" s="13"/>
      <c r="P34" s="28"/>
      <c r="Q34" s="98">
        <v>20</v>
      </c>
      <c r="R34" s="88">
        <v>9.7</v>
      </c>
      <c r="S34" s="88">
        <v>15.5</v>
      </c>
      <c r="T34" s="88">
        <f t="shared" si="21"/>
        <v>77.5</v>
      </c>
      <c r="U34" s="99">
        <f t="shared" si="22"/>
        <v>159.7938144329897</v>
      </c>
      <c r="V34" s="10">
        <f t="shared" si="23"/>
        <v>562</v>
      </c>
      <c r="W34" s="10">
        <f t="shared" si="23"/>
        <v>151.3</v>
      </c>
      <c r="X34" s="10">
        <f t="shared" si="23"/>
        <v>176.2</v>
      </c>
      <c r="Y34" s="13">
        <f t="shared" si="24"/>
        <v>31.352313167259783</v>
      </c>
      <c r="Z34" s="28">
        <f t="shared" si="25"/>
        <v>116.45736946463977</v>
      </c>
      <c r="AA34" s="37">
        <v>7642.6</v>
      </c>
      <c r="AB34" s="88">
        <v>1862.8</v>
      </c>
      <c r="AC34" s="13">
        <v>1807.9</v>
      </c>
      <c r="AD34" s="13">
        <f t="shared" si="26"/>
        <v>23.65556224321566</v>
      </c>
      <c r="AE34" s="27">
        <f t="shared" si="27"/>
        <v>97.05282370624866</v>
      </c>
      <c r="AF34" s="9">
        <f t="shared" si="28"/>
        <v>8204.6</v>
      </c>
      <c r="AG34" s="10">
        <f t="shared" si="28"/>
        <v>2014.1</v>
      </c>
      <c r="AH34" s="10">
        <f t="shared" si="28"/>
        <v>1984.1000000000001</v>
      </c>
      <c r="AI34" s="10">
        <f t="shared" si="29"/>
        <v>24.182775516173855</v>
      </c>
      <c r="AJ34" s="41">
        <f t="shared" si="30"/>
        <v>98.51050096817438</v>
      </c>
    </row>
    <row r="35" spans="1:36" ht="24.75" customHeight="1" thickBot="1">
      <c r="A35" s="64" t="s">
        <v>9</v>
      </c>
      <c r="B35" s="16"/>
      <c r="C35" s="88"/>
      <c r="D35" s="13"/>
      <c r="E35" s="13" t="e">
        <f t="shared" si="17"/>
        <v>#DIV/0!</v>
      </c>
      <c r="F35" s="28" t="e">
        <f t="shared" si="18"/>
        <v>#DIV/0!</v>
      </c>
      <c r="G35" s="21"/>
      <c r="H35" s="93"/>
      <c r="I35" s="60"/>
      <c r="J35" s="10" t="e">
        <f t="shared" si="19"/>
        <v>#DIV/0!</v>
      </c>
      <c r="K35" s="41" t="e">
        <f t="shared" si="20"/>
        <v>#DIV/0!</v>
      </c>
      <c r="L35" s="33">
        <v>5</v>
      </c>
      <c r="M35" s="93">
        <v>6.7</v>
      </c>
      <c r="N35" s="56">
        <v>3</v>
      </c>
      <c r="O35" s="14"/>
      <c r="P35" s="32"/>
      <c r="Q35" s="98">
        <v>15</v>
      </c>
      <c r="R35" s="88"/>
      <c r="S35" s="88"/>
      <c r="T35" s="88">
        <f t="shared" si="21"/>
        <v>0</v>
      </c>
      <c r="U35" s="99" t="e">
        <f t="shared" si="22"/>
        <v>#DIV/0!</v>
      </c>
      <c r="V35" s="10">
        <f t="shared" si="23"/>
        <v>627</v>
      </c>
      <c r="W35" s="10">
        <f t="shared" si="23"/>
        <v>179.6</v>
      </c>
      <c r="X35" s="10">
        <f t="shared" si="23"/>
        <v>241.4</v>
      </c>
      <c r="Y35" s="14">
        <f t="shared" si="24"/>
        <v>38.50079744816587</v>
      </c>
      <c r="Z35" s="32">
        <f t="shared" si="25"/>
        <v>134.4097995545657</v>
      </c>
      <c r="AA35" s="38">
        <v>4790.4</v>
      </c>
      <c r="AB35" s="93">
        <v>1881</v>
      </c>
      <c r="AC35" s="14">
        <v>1672.3</v>
      </c>
      <c r="AD35" s="13">
        <f t="shared" si="26"/>
        <v>34.90940213760855</v>
      </c>
      <c r="AE35" s="31">
        <f t="shared" si="27"/>
        <v>88.90483785220627</v>
      </c>
      <c r="AF35" s="9">
        <f t="shared" si="28"/>
        <v>5417.4</v>
      </c>
      <c r="AG35" s="10">
        <f t="shared" si="28"/>
        <v>2060.6</v>
      </c>
      <c r="AH35" s="10">
        <f t="shared" si="28"/>
        <v>1913.7</v>
      </c>
      <c r="AI35" s="10">
        <f t="shared" si="29"/>
        <v>35.325063683685904</v>
      </c>
      <c r="AJ35" s="41">
        <f t="shared" si="30"/>
        <v>92.87100844414249</v>
      </c>
    </row>
    <row r="36" spans="1:36" ht="27.75" customHeight="1" thickBot="1">
      <c r="A36" s="65" t="s">
        <v>17</v>
      </c>
      <c r="B36" s="47">
        <f>SUM(B27:B35)</f>
        <v>240</v>
      </c>
      <c r="C36" s="94">
        <f>SUM(C27:C35)</f>
        <v>307.90000000000003</v>
      </c>
      <c r="D36" s="7">
        <f>SUM(D27:D35)</f>
        <v>53.2</v>
      </c>
      <c r="E36" s="7">
        <f t="shared" si="17"/>
        <v>22.166666666666668</v>
      </c>
      <c r="F36" s="40">
        <f t="shared" si="18"/>
        <v>17.278337122442352</v>
      </c>
      <c r="G36" s="45">
        <f>SUM(G27:G35)</f>
        <v>180.7</v>
      </c>
      <c r="H36" s="93">
        <f>SUM(H27:H35)</f>
        <v>237.3</v>
      </c>
      <c r="I36" s="60">
        <f>SUM(I27:I35)</f>
        <v>515.8</v>
      </c>
      <c r="J36" s="14">
        <f t="shared" si="19"/>
        <v>285.4454897620365</v>
      </c>
      <c r="K36" s="32">
        <f t="shared" si="20"/>
        <v>217.36198904340495</v>
      </c>
      <c r="L36" s="47">
        <f>SUM(L27:L35)</f>
        <v>56</v>
      </c>
      <c r="M36" s="93">
        <f>SUM(M27:M35)</f>
        <v>133.89999999999998</v>
      </c>
      <c r="N36" s="57">
        <f>SUM(N27:N35)</f>
        <v>63</v>
      </c>
      <c r="O36" s="7">
        <f>N36/L36%</f>
        <v>112.49999999999999</v>
      </c>
      <c r="P36" s="40">
        <f>N36/M36%</f>
        <v>47.050037341299486</v>
      </c>
      <c r="Q36" s="109">
        <f>SUM(Q27:Q35)</f>
        <v>362.4</v>
      </c>
      <c r="R36" s="88">
        <f>SUM(R27:R35)</f>
        <v>119.60000000000001</v>
      </c>
      <c r="S36" s="88">
        <f>SUM(S27:S35)</f>
        <v>227.9</v>
      </c>
      <c r="T36" s="88">
        <f t="shared" si="21"/>
        <v>62.88631346578367</v>
      </c>
      <c r="U36" s="99">
        <f t="shared" si="22"/>
        <v>190.55183946488293</v>
      </c>
      <c r="V36" s="45">
        <f>SUM(V27:V35)</f>
        <v>11457.1</v>
      </c>
      <c r="W36" s="46">
        <f>SUM(W27:W35)</f>
        <v>4195.4</v>
      </c>
      <c r="X36" s="14">
        <f>SUM(X27:X35)</f>
        <v>5245.299999999999</v>
      </c>
      <c r="Y36" s="7">
        <f t="shared" si="24"/>
        <v>45.78209145420743</v>
      </c>
      <c r="Z36" s="8">
        <f t="shared" si="25"/>
        <v>125.02502741097392</v>
      </c>
      <c r="AA36" s="47">
        <f>SUM(AA27:AA35)</f>
        <v>73611.59999999999</v>
      </c>
      <c r="AB36" s="94">
        <f>SUM(AB27:AB35)</f>
        <v>27840.100000000002</v>
      </c>
      <c r="AC36" s="94">
        <f>SUM(AC27:AC35)</f>
        <v>30451.600000000002</v>
      </c>
      <c r="AD36" s="7">
        <f t="shared" si="26"/>
        <v>41.3679365752137</v>
      </c>
      <c r="AE36" s="8">
        <f t="shared" si="27"/>
        <v>109.38035423723335</v>
      </c>
      <c r="AF36" s="42">
        <f>SUM(AF27:AF35)</f>
        <v>85068.7</v>
      </c>
      <c r="AG36" s="48">
        <f>SUM(AG27:AG35)</f>
        <v>32035.499999999996</v>
      </c>
      <c r="AH36" s="7">
        <f>SUM(AH27:AH35)</f>
        <v>35696.9</v>
      </c>
      <c r="AI36" s="7">
        <f t="shared" si="29"/>
        <v>41.96243741822786</v>
      </c>
      <c r="AJ36" s="8">
        <f t="shared" si="30"/>
        <v>111.42919573598041</v>
      </c>
    </row>
    <row r="37" spans="1:36" ht="24" customHeight="1" thickBot="1">
      <c r="A37" s="66" t="s">
        <v>18</v>
      </c>
      <c r="B37" s="19">
        <f>B38-B36</f>
        <v>450</v>
      </c>
      <c r="C37" s="91">
        <f>C38-C36</f>
        <v>487.99999999999994</v>
      </c>
      <c r="D37" s="19">
        <f>D38-D36</f>
        <v>460.7</v>
      </c>
      <c r="E37" s="13">
        <f t="shared" si="17"/>
        <v>102.37777777777778</v>
      </c>
      <c r="F37" s="28">
        <f t="shared" si="18"/>
        <v>94.40573770491805</v>
      </c>
      <c r="G37" s="19">
        <f>G38-G36</f>
        <v>100</v>
      </c>
      <c r="H37" s="88">
        <f>H38-H36</f>
        <v>729.5999999999999</v>
      </c>
      <c r="I37" s="49">
        <f>I38-I36</f>
        <v>231.20000000000005</v>
      </c>
      <c r="J37" s="13">
        <f t="shared" si="19"/>
        <v>231.20000000000005</v>
      </c>
      <c r="K37" s="28">
        <f t="shared" si="20"/>
        <v>31.68859649122808</v>
      </c>
      <c r="L37" s="18">
        <f>L38-L36</f>
        <v>142</v>
      </c>
      <c r="M37" s="88">
        <f>M38-M36</f>
        <v>856.3000000000001</v>
      </c>
      <c r="N37" s="58">
        <f>N38-N36</f>
        <v>372.4</v>
      </c>
      <c r="O37" s="7">
        <f>N37/L37%</f>
        <v>262.2535211267606</v>
      </c>
      <c r="P37" s="40">
        <f>N37/M37%</f>
        <v>43.48943127408618</v>
      </c>
      <c r="Q37" s="91">
        <f>Q38-Q36</f>
        <v>0</v>
      </c>
      <c r="R37" s="91">
        <f>R38-R36</f>
        <v>4.999999999999986</v>
      </c>
      <c r="S37" s="91">
        <f>S38-S36</f>
        <v>51.400000000000006</v>
      </c>
      <c r="T37" s="88" t="e">
        <f>S37/Q37%</f>
        <v>#DIV/0!</v>
      </c>
      <c r="U37" s="99">
        <f>S37/R37%</f>
        <v>1028.000000000003</v>
      </c>
      <c r="V37" s="35">
        <f>V38-V36</f>
        <v>109426</v>
      </c>
      <c r="W37" s="17">
        <f>W38-W36</f>
        <v>64181.4</v>
      </c>
      <c r="X37" s="17">
        <f>X38-X36</f>
        <v>63575.59999999999</v>
      </c>
      <c r="Y37" s="17">
        <f>X37/V37%</f>
        <v>58.099172043207275</v>
      </c>
      <c r="Z37" s="25">
        <f>X37/W37%</f>
        <v>99.05611283019691</v>
      </c>
      <c r="AA37" s="35">
        <v>493648.3</v>
      </c>
      <c r="AB37" s="87">
        <f>AB38-AB36</f>
        <v>294502.30000000005</v>
      </c>
      <c r="AC37" s="87">
        <v>276200.1</v>
      </c>
      <c r="AD37" s="17">
        <f>AC37/AA37%</f>
        <v>55.95078520477027</v>
      </c>
      <c r="AE37" s="25">
        <f>AC37/AB37%</f>
        <v>93.78537960484516</v>
      </c>
      <c r="AF37" s="17">
        <f>AF38-AF36</f>
        <v>603074.3</v>
      </c>
      <c r="AG37" s="17">
        <f>AG38-AG36</f>
        <v>358683.7</v>
      </c>
      <c r="AH37" s="17">
        <f>AH38-AH36</f>
        <v>339775.69999999995</v>
      </c>
      <c r="AI37" s="17">
        <f>AH37/AF37%</f>
        <v>56.34060347124723</v>
      </c>
      <c r="AJ37" s="25">
        <f>AH37/AG37%</f>
        <v>94.72850313521354</v>
      </c>
    </row>
    <row r="38" spans="1:36" ht="24" customHeight="1" thickBot="1">
      <c r="A38" s="63" t="s">
        <v>0</v>
      </c>
      <c r="B38" s="19">
        <v>690</v>
      </c>
      <c r="C38" s="88">
        <v>795.9</v>
      </c>
      <c r="D38" s="13">
        <v>513.9</v>
      </c>
      <c r="E38" s="13">
        <f t="shared" si="17"/>
        <v>74.4782608695652</v>
      </c>
      <c r="F38" s="28">
        <f t="shared" si="18"/>
        <v>64.56841311722579</v>
      </c>
      <c r="G38" s="19">
        <v>280.7</v>
      </c>
      <c r="H38" s="88">
        <v>966.9</v>
      </c>
      <c r="I38" s="49">
        <v>747</v>
      </c>
      <c r="J38" s="13">
        <f>I38/G38%</f>
        <v>266.1204132525828</v>
      </c>
      <c r="K38" s="28">
        <f>I38/H38%</f>
        <v>77.25721377598511</v>
      </c>
      <c r="L38" s="19">
        <v>198</v>
      </c>
      <c r="M38" s="88">
        <v>990.2</v>
      </c>
      <c r="N38" s="59">
        <v>435.4</v>
      </c>
      <c r="O38" s="13">
        <f>N38/L38%</f>
        <v>219.8989898989899</v>
      </c>
      <c r="P38" s="28">
        <f>N38/M38%</f>
        <v>43.97091496667339</v>
      </c>
      <c r="Q38" s="91">
        <v>362.4</v>
      </c>
      <c r="R38" s="91">
        <v>124.6</v>
      </c>
      <c r="S38" s="91">
        <v>279.3</v>
      </c>
      <c r="T38" s="88">
        <f>S38/Q38%</f>
        <v>77.06953642384107</v>
      </c>
      <c r="U38" s="99">
        <f>S38/R38%</f>
        <v>224.15730337078654</v>
      </c>
      <c r="V38" s="10">
        <v>120883.1</v>
      </c>
      <c r="W38" s="105">
        <v>68376.8</v>
      </c>
      <c r="X38" s="95">
        <v>68820.9</v>
      </c>
      <c r="Y38" s="13">
        <f>X38/V38%</f>
        <v>56.93177954569331</v>
      </c>
      <c r="Z38" s="13">
        <f>X38/W38%</f>
        <v>100.64948930046447</v>
      </c>
      <c r="AA38" s="13">
        <f>AA36+AA37</f>
        <v>567259.9</v>
      </c>
      <c r="AB38" s="88">
        <v>322342.4</v>
      </c>
      <c r="AC38" s="88">
        <f>AC36+AC37</f>
        <v>306651.69999999995</v>
      </c>
      <c r="AD38" s="13">
        <f>AC38/AA38%</f>
        <v>54.05841308366764</v>
      </c>
      <c r="AE38" s="13">
        <f>AC38/AB38%</f>
        <v>95.13228790255329</v>
      </c>
      <c r="AF38" s="11">
        <f>V38+AA38</f>
        <v>688143</v>
      </c>
      <c r="AG38" s="13">
        <f>W38+AB38</f>
        <v>390719.2</v>
      </c>
      <c r="AH38" s="13">
        <f>X38+AC38</f>
        <v>375472.6</v>
      </c>
      <c r="AI38" s="13">
        <f>AH38/AF38%</f>
        <v>54.56316492356966</v>
      </c>
      <c r="AJ38" s="13">
        <f>AH38/AG38%</f>
        <v>96.0978114205803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2:A26"/>
    <mergeCell ref="B22:F23"/>
    <mergeCell ref="G22:K23"/>
    <mergeCell ref="L22:P23"/>
    <mergeCell ref="Q22:U23"/>
    <mergeCell ref="V22:Z23"/>
    <mergeCell ref="AA22:AE23"/>
    <mergeCell ref="AF22:AJ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H24:AH26"/>
    <mergeCell ref="AI24:AI26"/>
    <mergeCell ref="AJ24:AJ26"/>
    <mergeCell ref="AB24:AB26"/>
    <mergeCell ref="AC24:AC26"/>
    <mergeCell ref="AD24:AD26"/>
    <mergeCell ref="AE24:AE26"/>
    <mergeCell ref="AF24:AF26"/>
    <mergeCell ref="AG24:AG26"/>
  </mergeCells>
  <printOptions/>
  <pageMargins left="0" right="0" top="0" bottom="0" header="0.31496062992125984" footer="0.31496062992125984"/>
  <pageSetup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38"/>
  <sheetViews>
    <sheetView zoomScalePageLayoutView="0" workbookViewId="0" topLeftCell="C1">
      <selection activeCell="C1" sqref="C1"/>
    </sheetView>
  </sheetViews>
  <sheetFormatPr defaultColWidth="9.125" defaultRowHeight="12.75"/>
  <cols>
    <col min="1" max="1" width="21.125" style="23" customWidth="1"/>
    <col min="2" max="2" width="8.875" style="23" customWidth="1"/>
    <col min="3" max="3" width="9.125" style="23" customWidth="1"/>
    <col min="4" max="4" width="8.125" style="23" customWidth="1"/>
    <col min="5" max="5" width="6.125" style="23" customWidth="1"/>
    <col min="6" max="6" width="6.625" style="23" customWidth="1"/>
    <col min="7" max="7" width="7.625" style="23" customWidth="1"/>
    <col min="8" max="8" width="7.00390625" style="23" customWidth="1"/>
    <col min="9" max="9" width="9.375" style="23" customWidth="1"/>
    <col min="10" max="10" width="6.00390625" style="23" customWidth="1"/>
    <col min="11" max="11" width="6.50390625" style="23" customWidth="1"/>
    <col min="12" max="12" width="7.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375" style="23" customWidth="1"/>
    <col min="18" max="18" width="6.625" style="23" customWidth="1"/>
    <col min="19" max="19" width="7.375" style="23" customWidth="1"/>
    <col min="20" max="20" width="6.625" style="23" customWidth="1"/>
    <col min="21" max="21" width="8.625" style="23" customWidth="1"/>
    <col min="22" max="22" width="9.875" style="23" customWidth="1"/>
    <col min="23" max="24" width="8.87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375" style="23" customWidth="1"/>
    <col min="29" max="29" width="9.375" style="23" customWidth="1"/>
    <col min="30" max="30" width="6.50390625" style="23" customWidth="1"/>
    <col min="31" max="31" width="7.00390625" style="23" customWidth="1"/>
    <col min="32" max="33" width="10.125" style="23" customWidth="1"/>
    <col min="34" max="34" width="9.875" style="23" customWidth="1"/>
    <col min="35" max="35" width="5.125" style="23" customWidth="1"/>
    <col min="36" max="36" width="7.50390625" style="23" customWidth="1"/>
    <col min="37" max="16384" width="9.125" style="43" customWidth="1"/>
  </cols>
  <sheetData>
    <row r="2" spans="7:33" ht="21.75" customHeight="1" thickBot="1">
      <c r="G2" s="160" t="s">
        <v>114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31:36" ht="15.75" hidden="1" thickBot="1">
      <c r="AE3" s="44"/>
      <c r="AJ3" s="44" t="s">
        <v>14</v>
      </c>
    </row>
    <row r="4" spans="1:36" ht="15" customHeight="1">
      <c r="A4" s="133" t="s">
        <v>12</v>
      </c>
      <c r="B4" s="136" t="s">
        <v>13</v>
      </c>
      <c r="C4" s="137"/>
      <c r="D4" s="137"/>
      <c r="E4" s="137"/>
      <c r="F4" s="138"/>
      <c r="G4" s="141" t="s">
        <v>10</v>
      </c>
      <c r="H4" s="142"/>
      <c r="I4" s="142"/>
      <c r="J4" s="142"/>
      <c r="K4" s="143"/>
      <c r="L4" s="147" t="s">
        <v>79</v>
      </c>
      <c r="M4" s="148"/>
      <c r="N4" s="148"/>
      <c r="O4" s="148"/>
      <c r="P4" s="149"/>
      <c r="Q4" s="147" t="s">
        <v>78</v>
      </c>
      <c r="R4" s="148"/>
      <c r="S4" s="148"/>
      <c r="T4" s="148"/>
      <c r="U4" s="149"/>
      <c r="V4" s="141" t="s">
        <v>21</v>
      </c>
      <c r="W4" s="162"/>
      <c r="X4" s="162"/>
      <c r="Y4" s="162"/>
      <c r="Z4" s="171"/>
      <c r="AA4" s="141" t="s">
        <v>15</v>
      </c>
      <c r="AB4" s="162"/>
      <c r="AC4" s="162"/>
      <c r="AD4" s="162"/>
      <c r="AE4" s="162"/>
      <c r="AF4" s="165" t="s">
        <v>22</v>
      </c>
      <c r="AG4" s="166"/>
      <c r="AH4" s="166"/>
      <c r="AI4" s="166"/>
      <c r="AJ4" s="167"/>
    </row>
    <row r="5" spans="1:36" ht="46.5" customHeight="1">
      <c r="A5" s="134"/>
      <c r="B5" s="139"/>
      <c r="C5" s="131"/>
      <c r="D5" s="131"/>
      <c r="E5" s="131"/>
      <c r="F5" s="140"/>
      <c r="G5" s="144"/>
      <c r="H5" s="145"/>
      <c r="I5" s="145"/>
      <c r="J5" s="145"/>
      <c r="K5" s="146"/>
      <c r="L5" s="150"/>
      <c r="M5" s="151"/>
      <c r="N5" s="151"/>
      <c r="O5" s="151"/>
      <c r="P5" s="152"/>
      <c r="Q5" s="150"/>
      <c r="R5" s="151"/>
      <c r="S5" s="151"/>
      <c r="T5" s="151"/>
      <c r="U5" s="152"/>
      <c r="V5" s="163"/>
      <c r="W5" s="164"/>
      <c r="X5" s="164"/>
      <c r="Y5" s="164"/>
      <c r="Z5" s="172"/>
      <c r="AA5" s="163"/>
      <c r="AB5" s="164"/>
      <c r="AC5" s="164"/>
      <c r="AD5" s="164"/>
      <c r="AE5" s="164"/>
      <c r="AF5" s="168"/>
      <c r="AG5" s="169"/>
      <c r="AH5" s="169"/>
      <c r="AI5" s="169"/>
      <c r="AJ5" s="170"/>
    </row>
    <row r="6" spans="1:36" ht="15" customHeight="1">
      <c r="A6" s="134"/>
      <c r="B6" s="139" t="s">
        <v>83</v>
      </c>
      <c r="C6" s="131" t="s">
        <v>111</v>
      </c>
      <c r="D6" s="131" t="s">
        <v>112</v>
      </c>
      <c r="E6" s="153" t="s">
        <v>16</v>
      </c>
      <c r="F6" s="140" t="s">
        <v>113</v>
      </c>
      <c r="G6" s="126" t="str">
        <f>B6</f>
        <v>Уточненный план на 2020год</v>
      </c>
      <c r="H6" s="131" t="str">
        <f>C6</f>
        <v>Исполнено на 01.09.  2019</v>
      </c>
      <c r="I6" s="131" t="str">
        <f>D6</f>
        <v>Исполнено на 1.09.  2020</v>
      </c>
      <c r="J6" s="153" t="str">
        <f>E6</f>
        <v>%% к годовому плану</v>
      </c>
      <c r="K6" s="140" t="str">
        <f>F6</f>
        <v>% исп. по сравнению с 1.09.19</v>
      </c>
      <c r="L6" s="129" t="str">
        <f aca="true" t="shared" si="0" ref="L6:U6">B6</f>
        <v>Уточненный план на 2020год</v>
      </c>
      <c r="M6" s="131" t="str">
        <f t="shared" si="0"/>
        <v>Исполнено на 01.09.  2019</v>
      </c>
      <c r="N6" s="131" t="str">
        <f t="shared" si="0"/>
        <v>Исполнено на 1.09.  2020</v>
      </c>
      <c r="O6" s="153" t="str">
        <f t="shared" si="0"/>
        <v>%% к годовому плану</v>
      </c>
      <c r="P6" s="140" t="str">
        <f t="shared" si="0"/>
        <v>% исп. по сравнению с 1.09.19</v>
      </c>
      <c r="Q6" s="129" t="str">
        <f t="shared" si="0"/>
        <v>Уточненный план на 2020год</v>
      </c>
      <c r="R6" s="131" t="str">
        <f t="shared" si="0"/>
        <v>Исполнено на 01.09.  2019</v>
      </c>
      <c r="S6" s="131" t="str">
        <f t="shared" si="0"/>
        <v>Исполнено на 1.09.  2020</v>
      </c>
      <c r="T6" s="153" t="str">
        <f t="shared" si="0"/>
        <v>%% к годовому плану</v>
      </c>
      <c r="U6" s="140" t="str">
        <f t="shared" si="0"/>
        <v>% исп. по сравнению с 1.09.19</v>
      </c>
      <c r="V6" s="126" t="str">
        <f>G6</f>
        <v>Уточненный план на 2020год</v>
      </c>
      <c r="W6" s="131" t="str">
        <f>H6</f>
        <v>Исполнено на 01.09.  2019</v>
      </c>
      <c r="X6" s="131" t="str">
        <f>I6</f>
        <v>Исполнено на 1.09.  2020</v>
      </c>
      <c r="Y6" s="153" t="str">
        <f>J6</f>
        <v>%% к годовому плану</v>
      </c>
      <c r="Z6" s="140" t="str">
        <f>K6</f>
        <v>% исп. по сравнению с 1.09.19</v>
      </c>
      <c r="AA6" s="126" t="str">
        <f aca="true" t="shared" si="1" ref="AA6:AJ6">B6</f>
        <v>Уточненный план на 2020год</v>
      </c>
      <c r="AB6" s="131" t="str">
        <f t="shared" si="1"/>
        <v>Исполнено на 01.09.  2019</v>
      </c>
      <c r="AC6" s="131" t="str">
        <f t="shared" si="1"/>
        <v>Исполнено на 1.09.  2020</v>
      </c>
      <c r="AD6" s="153" t="str">
        <f t="shared" si="1"/>
        <v>%% к годовому плану</v>
      </c>
      <c r="AE6" s="140" t="str">
        <f t="shared" si="1"/>
        <v>% исп. по сравнению с 1.09.19</v>
      </c>
      <c r="AF6" s="129" t="str">
        <f t="shared" si="1"/>
        <v>Уточненный план на 2020год</v>
      </c>
      <c r="AG6" s="131" t="str">
        <f t="shared" si="1"/>
        <v>Исполнено на 01.09.  2019</v>
      </c>
      <c r="AH6" s="131" t="str">
        <f t="shared" si="1"/>
        <v>Исполнено на 1.09.  2020</v>
      </c>
      <c r="AI6" s="131" t="str">
        <f t="shared" si="1"/>
        <v>%% к годовому плану</v>
      </c>
      <c r="AJ6" s="159" t="str">
        <f t="shared" si="1"/>
        <v>% исп. по сравнению с 1.09.19</v>
      </c>
    </row>
    <row r="7" spans="1:36" ht="15" customHeight="1">
      <c r="A7" s="134"/>
      <c r="B7" s="139"/>
      <c r="C7" s="131"/>
      <c r="D7" s="131"/>
      <c r="E7" s="154"/>
      <c r="F7" s="140"/>
      <c r="G7" s="127"/>
      <c r="H7" s="131"/>
      <c r="I7" s="131"/>
      <c r="J7" s="154"/>
      <c r="K7" s="140"/>
      <c r="L7" s="129"/>
      <c r="M7" s="131"/>
      <c r="N7" s="131"/>
      <c r="O7" s="154"/>
      <c r="P7" s="140"/>
      <c r="Q7" s="129"/>
      <c r="R7" s="131"/>
      <c r="S7" s="131"/>
      <c r="T7" s="154"/>
      <c r="U7" s="140"/>
      <c r="V7" s="127"/>
      <c r="W7" s="131"/>
      <c r="X7" s="131"/>
      <c r="Y7" s="154"/>
      <c r="Z7" s="140"/>
      <c r="AA7" s="127"/>
      <c r="AB7" s="131"/>
      <c r="AC7" s="131"/>
      <c r="AD7" s="154"/>
      <c r="AE7" s="140"/>
      <c r="AF7" s="182"/>
      <c r="AG7" s="131"/>
      <c r="AH7" s="131"/>
      <c r="AI7" s="131"/>
      <c r="AJ7" s="159"/>
    </row>
    <row r="8" spans="1:36" ht="90" customHeight="1" thickBot="1">
      <c r="A8" s="135"/>
      <c r="B8" s="158"/>
      <c r="C8" s="132"/>
      <c r="D8" s="132"/>
      <c r="E8" s="155"/>
      <c r="F8" s="156"/>
      <c r="G8" s="128"/>
      <c r="H8" s="132"/>
      <c r="I8" s="132"/>
      <c r="J8" s="155"/>
      <c r="K8" s="156"/>
      <c r="L8" s="130"/>
      <c r="M8" s="132"/>
      <c r="N8" s="132"/>
      <c r="O8" s="155"/>
      <c r="P8" s="156"/>
      <c r="Q8" s="130"/>
      <c r="R8" s="132"/>
      <c r="S8" s="132"/>
      <c r="T8" s="155"/>
      <c r="U8" s="156"/>
      <c r="V8" s="128"/>
      <c r="W8" s="132"/>
      <c r="X8" s="132"/>
      <c r="Y8" s="155"/>
      <c r="Z8" s="156"/>
      <c r="AA8" s="128"/>
      <c r="AB8" s="132"/>
      <c r="AC8" s="132"/>
      <c r="AD8" s="155"/>
      <c r="AE8" s="156"/>
      <c r="AF8" s="182"/>
      <c r="AG8" s="131"/>
      <c r="AH8" s="131"/>
      <c r="AI8" s="131"/>
      <c r="AJ8" s="159"/>
    </row>
    <row r="9" spans="1:36" ht="31.5" customHeight="1" thickBot="1">
      <c r="A9" s="67" t="s">
        <v>1</v>
      </c>
      <c r="B9" s="7">
        <v>22</v>
      </c>
      <c r="C9" s="89">
        <v>11.9</v>
      </c>
      <c r="D9" s="89">
        <v>13.7</v>
      </c>
      <c r="E9" s="12">
        <f aca="true" t="shared" si="2" ref="E9:E18">D9/B9%</f>
        <v>62.272727272727266</v>
      </c>
      <c r="F9" s="24">
        <f aca="true" t="shared" si="3" ref="F9:F18">D9/C9%</f>
        <v>115.12605042016806</v>
      </c>
      <c r="G9" s="52">
        <v>22</v>
      </c>
      <c r="H9" s="87">
        <v>-0.2</v>
      </c>
      <c r="I9" s="87">
        <v>5.1</v>
      </c>
      <c r="J9" s="17">
        <f aca="true" t="shared" si="4" ref="J9:J18">I9/G9%</f>
        <v>23.18181818181818</v>
      </c>
      <c r="K9" s="25">
        <f aca="true" t="shared" si="5" ref="K9:K18">I9/H9%</f>
        <v>-2549.9999999999995</v>
      </c>
      <c r="L9" s="5">
        <v>150</v>
      </c>
      <c r="M9" s="89">
        <v>124.9</v>
      </c>
      <c r="N9" s="89">
        <v>171.7</v>
      </c>
      <c r="O9" s="12">
        <f aca="true" t="shared" si="6" ref="O9:O18">N9/L9%</f>
        <v>114.46666666666665</v>
      </c>
      <c r="P9" s="24">
        <f aca="true" t="shared" si="7" ref="P9:P18">N9/M9%</f>
        <v>137.4699759807846</v>
      </c>
      <c r="Q9" s="5">
        <v>280</v>
      </c>
      <c r="R9" s="89">
        <v>19.1</v>
      </c>
      <c r="S9" s="87">
        <v>32</v>
      </c>
      <c r="T9" s="12">
        <f aca="true" t="shared" si="8" ref="T9:T18">S9/Q9%</f>
        <v>11.428571428571429</v>
      </c>
      <c r="U9" s="24">
        <f aca="true" t="shared" si="9" ref="U9:U18">S9/R9%</f>
        <v>167.5392670157068</v>
      </c>
      <c r="V9" s="6">
        <v>1</v>
      </c>
      <c r="W9" s="89">
        <v>0.6</v>
      </c>
      <c r="X9" s="89">
        <v>1</v>
      </c>
      <c r="Y9" s="17">
        <f aca="true" t="shared" si="10" ref="Y9:Y18">X9/V9%</f>
        <v>100</v>
      </c>
      <c r="Z9" s="25">
        <f aca="true" t="shared" si="11" ref="Z9:Z18">X9/W9%</f>
        <v>166.66666666666666</v>
      </c>
      <c r="AA9" s="6">
        <v>6</v>
      </c>
      <c r="AB9" s="87">
        <v>5</v>
      </c>
      <c r="AC9" s="87">
        <v>4.5</v>
      </c>
      <c r="AD9" s="17">
        <f aca="true" t="shared" si="12" ref="AD9:AD18">AC9/AA9%</f>
        <v>75</v>
      </c>
      <c r="AE9" s="34">
        <f aca="true" t="shared" si="13" ref="AE9:AE18">AC9/AB9%</f>
        <v>90</v>
      </c>
      <c r="AF9" s="3"/>
      <c r="AG9" s="101"/>
      <c r="AH9" s="101"/>
      <c r="AI9" s="10" t="e">
        <f aca="true" t="shared" si="14" ref="AI9:AI18">AH9/AF9%</f>
        <v>#DIV/0!</v>
      </c>
      <c r="AJ9" s="41" t="e">
        <f aca="true" t="shared" si="15" ref="AJ9:AJ18">AH9/AG9%</f>
        <v>#DIV/0!</v>
      </c>
    </row>
    <row r="10" spans="1:36" ht="26.25" customHeight="1" thickBot="1">
      <c r="A10" s="68" t="s">
        <v>2</v>
      </c>
      <c r="B10" s="10">
        <v>35</v>
      </c>
      <c r="C10" s="88">
        <v>20.5</v>
      </c>
      <c r="D10" s="88">
        <v>20.3</v>
      </c>
      <c r="E10" s="13">
        <f t="shared" si="2"/>
        <v>58.00000000000001</v>
      </c>
      <c r="F10" s="24">
        <f t="shared" si="3"/>
        <v>99.02439024390245</v>
      </c>
      <c r="G10" s="49">
        <v>82</v>
      </c>
      <c r="H10" s="88">
        <v>15.2</v>
      </c>
      <c r="I10" s="88">
        <v>13.5</v>
      </c>
      <c r="J10" s="17">
        <f t="shared" si="4"/>
        <v>16.463414634146343</v>
      </c>
      <c r="K10" s="28">
        <f t="shared" si="5"/>
        <v>88.81578947368422</v>
      </c>
      <c r="L10" s="1">
        <v>140</v>
      </c>
      <c r="M10" s="88">
        <v>77</v>
      </c>
      <c r="N10" s="88">
        <v>130.2</v>
      </c>
      <c r="O10" s="13">
        <f t="shared" si="6"/>
        <v>93</v>
      </c>
      <c r="P10" s="27">
        <f t="shared" si="7"/>
        <v>169.09090909090907</v>
      </c>
      <c r="Q10" s="1">
        <v>450</v>
      </c>
      <c r="R10" s="88">
        <v>48.9</v>
      </c>
      <c r="S10" s="88">
        <v>61.5</v>
      </c>
      <c r="T10" s="13">
        <f t="shared" si="8"/>
        <v>13.666666666666666</v>
      </c>
      <c r="U10" s="27">
        <f t="shared" si="9"/>
        <v>125.76687116564418</v>
      </c>
      <c r="V10" s="3">
        <v>1</v>
      </c>
      <c r="W10" s="88">
        <v>0.9</v>
      </c>
      <c r="X10" s="88">
        <v>3.5</v>
      </c>
      <c r="Y10" s="13">
        <f t="shared" si="10"/>
        <v>350</v>
      </c>
      <c r="Z10" s="28">
        <f t="shared" si="11"/>
        <v>388.88888888888886</v>
      </c>
      <c r="AA10" s="3">
        <v>6</v>
      </c>
      <c r="AB10" s="88">
        <v>4.3</v>
      </c>
      <c r="AC10" s="88">
        <v>11.5</v>
      </c>
      <c r="AD10" s="13">
        <f t="shared" si="12"/>
        <v>191.66666666666669</v>
      </c>
      <c r="AE10" s="27">
        <f t="shared" si="13"/>
        <v>267.4418604651163</v>
      </c>
      <c r="AF10" s="3"/>
      <c r="AG10" s="101"/>
      <c r="AH10" s="101"/>
      <c r="AI10" s="10" t="e">
        <f t="shared" si="14"/>
        <v>#DIV/0!</v>
      </c>
      <c r="AJ10" s="41" t="e">
        <f t="shared" si="15"/>
        <v>#DIV/0!</v>
      </c>
    </row>
    <row r="11" spans="1:36" ht="29.25" customHeight="1" thickBot="1">
      <c r="A11" s="67" t="s">
        <v>3</v>
      </c>
      <c r="B11" s="15">
        <v>1380</v>
      </c>
      <c r="C11" s="89">
        <v>813.4</v>
      </c>
      <c r="D11" s="89">
        <v>882.9</v>
      </c>
      <c r="E11" s="12">
        <f t="shared" si="2"/>
        <v>63.97826086956521</v>
      </c>
      <c r="F11" s="24">
        <f t="shared" si="3"/>
        <v>108.54438160806491</v>
      </c>
      <c r="G11" s="51">
        <v>800</v>
      </c>
      <c r="H11" s="89">
        <v>71.9</v>
      </c>
      <c r="I11" s="89">
        <v>147.9</v>
      </c>
      <c r="J11" s="12">
        <f t="shared" si="4"/>
        <v>18.4875</v>
      </c>
      <c r="K11" s="30">
        <f t="shared" si="5"/>
        <v>205.70236439499303</v>
      </c>
      <c r="L11" s="2">
        <v>1974</v>
      </c>
      <c r="M11" s="89">
        <v>1332.6</v>
      </c>
      <c r="N11" s="89">
        <v>1582.2</v>
      </c>
      <c r="O11" s="12">
        <f t="shared" si="6"/>
        <v>80.15197568389058</v>
      </c>
      <c r="P11" s="24">
        <f t="shared" si="7"/>
        <v>118.73030166591627</v>
      </c>
      <c r="Q11" s="2">
        <v>1840</v>
      </c>
      <c r="R11" s="89">
        <v>133.8</v>
      </c>
      <c r="S11" s="89">
        <v>168.9</v>
      </c>
      <c r="T11" s="12">
        <f t="shared" si="8"/>
        <v>9.179347826086957</v>
      </c>
      <c r="U11" s="24">
        <f t="shared" si="9"/>
        <v>126.23318385650224</v>
      </c>
      <c r="V11" s="4">
        <v>20</v>
      </c>
      <c r="W11" s="89">
        <v>22.2</v>
      </c>
      <c r="X11" s="89">
        <v>37.5</v>
      </c>
      <c r="Y11" s="12">
        <f t="shared" si="10"/>
        <v>187.5</v>
      </c>
      <c r="Z11" s="30">
        <f t="shared" si="11"/>
        <v>168.9189189189189</v>
      </c>
      <c r="AA11" s="4">
        <v>13</v>
      </c>
      <c r="AB11" s="89">
        <v>4.6</v>
      </c>
      <c r="AC11" s="89">
        <v>3.1</v>
      </c>
      <c r="AD11" s="12">
        <f t="shared" si="12"/>
        <v>23.846153846153847</v>
      </c>
      <c r="AE11" s="24">
        <f t="shared" si="13"/>
        <v>67.3913043478261</v>
      </c>
      <c r="AF11" s="3"/>
      <c r="AG11" s="101"/>
      <c r="AH11" s="101">
        <v>0.2</v>
      </c>
      <c r="AI11" s="10" t="e">
        <f t="shared" si="14"/>
        <v>#DIV/0!</v>
      </c>
      <c r="AJ11" s="41" t="e">
        <f t="shared" si="15"/>
        <v>#DIV/0!</v>
      </c>
    </row>
    <row r="12" spans="1:36" ht="29.25" customHeight="1" thickBot="1">
      <c r="A12" s="63" t="s">
        <v>4</v>
      </c>
      <c r="B12" s="19">
        <v>10</v>
      </c>
      <c r="C12" s="88">
        <v>6.1</v>
      </c>
      <c r="D12" s="88">
        <v>6.3</v>
      </c>
      <c r="E12" s="13">
        <f t="shared" si="2"/>
        <v>62.99999999999999</v>
      </c>
      <c r="F12" s="28">
        <f t="shared" si="3"/>
        <v>103.27868852459017</v>
      </c>
      <c r="G12" s="49">
        <v>36</v>
      </c>
      <c r="H12" s="88">
        <v>0.2</v>
      </c>
      <c r="I12" s="88">
        <v>9.3</v>
      </c>
      <c r="J12" s="13">
        <f t="shared" si="4"/>
        <v>25.833333333333336</v>
      </c>
      <c r="K12" s="28">
        <f t="shared" si="5"/>
        <v>4650</v>
      </c>
      <c r="L12" s="16">
        <v>106</v>
      </c>
      <c r="M12" s="88">
        <v>68.7</v>
      </c>
      <c r="N12" s="88">
        <v>104.9</v>
      </c>
      <c r="O12" s="13">
        <f t="shared" si="6"/>
        <v>98.9622641509434</v>
      </c>
      <c r="P12" s="28">
        <f t="shared" si="7"/>
        <v>152.6928675400291</v>
      </c>
      <c r="Q12" s="16">
        <v>240</v>
      </c>
      <c r="R12" s="88">
        <v>30.3</v>
      </c>
      <c r="S12" s="88">
        <v>24.9</v>
      </c>
      <c r="T12" s="13">
        <f t="shared" si="8"/>
        <v>10.375</v>
      </c>
      <c r="U12" s="28">
        <f t="shared" si="9"/>
        <v>82.17821782178217</v>
      </c>
      <c r="V12" s="16"/>
      <c r="W12" s="88"/>
      <c r="X12" s="88"/>
      <c r="Y12" s="13" t="e">
        <f t="shared" si="10"/>
        <v>#DIV/0!</v>
      </c>
      <c r="Z12" s="28" t="e">
        <f t="shared" si="11"/>
        <v>#DIV/0!</v>
      </c>
      <c r="AA12" s="16">
        <v>5</v>
      </c>
      <c r="AB12" s="88">
        <v>5</v>
      </c>
      <c r="AC12" s="88">
        <v>1.8</v>
      </c>
      <c r="AD12" s="13">
        <f t="shared" si="12"/>
        <v>36</v>
      </c>
      <c r="AE12" s="27">
        <f t="shared" si="13"/>
        <v>36</v>
      </c>
      <c r="AF12" s="3"/>
      <c r="AG12" s="101"/>
      <c r="AH12" s="101"/>
      <c r="AI12" s="10" t="e">
        <f t="shared" si="14"/>
        <v>#DIV/0!</v>
      </c>
      <c r="AJ12" s="41" t="e">
        <f t="shared" si="15"/>
        <v>#DIV/0!</v>
      </c>
    </row>
    <row r="13" spans="1:36" ht="30.75" customHeight="1" thickBot="1">
      <c r="A13" s="62" t="s">
        <v>5</v>
      </c>
      <c r="B13" s="19">
        <v>42</v>
      </c>
      <c r="C13" s="88">
        <v>25.3</v>
      </c>
      <c r="D13" s="88">
        <v>26.8</v>
      </c>
      <c r="E13" s="13">
        <f t="shared" si="2"/>
        <v>63.80952380952381</v>
      </c>
      <c r="F13" s="28">
        <f t="shared" si="3"/>
        <v>105.92885375494072</v>
      </c>
      <c r="G13" s="49">
        <v>70</v>
      </c>
      <c r="H13" s="88">
        <v>3.4</v>
      </c>
      <c r="I13" s="88">
        <v>7</v>
      </c>
      <c r="J13" s="13">
        <f t="shared" si="4"/>
        <v>10</v>
      </c>
      <c r="K13" s="28">
        <f t="shared" si="5"/>
        <v>205.88235294117646</v>
      </c>
      <c r="L13" s="16">
        <v>280</v>
      </c>
      <c r="M13" s="88">
        <v>179.2</v>
      </c>
      <c r="N13" s="88">
        <v>298.3</v>
      </c>
      <c r="O13" s="13">
        <f t="shared" si="6"/>
        <v>106.53571428571429</v>
      </c>
      <c r="P13" s="28">
        <f t="shared" si="7"/>
        <v>166.46205357142858</v>
      </c>
      <c r="Q13" s="16">
        <v>330</v>
      </c>
      <c r="R13" s="88">
        <v>31.5</v>
      </c>
      <c r="S13" s="88">
        <v>41.8</v>
      </c>
      <c r="T13" s="13">
        <f t="shared" si="8"/>
        <v>12.666666666666666</v>
      </c>
      <c r="U13" s="28">
        <f t="shared" si="9"/>
        <v>132.69841269841268</v>
      </c>
      <c r="V13" s="16"/>
      <c r="W13" s="88"/>
      <c r="X13" s="88"/>
      <c r="Y13" s="13" t="e">
        <f t="shared" si="10"/>
        <v>#DIV/0!</v>
      </c>
      <c r="Z13" s="28" t="e">
        <f t="shared" si="11"/>
        <v>#DIV/0!</v>
      </c>
      <c r="AA13" s="16">
        <v>5</v>
      </c>
      <c r="AB13" s="88">
        <v>17.4</v>
      </c>
      <c r="AC13" s="88">
        <v>3</v>
      </c>
      <c r="AD13" s="13">
        <f t="shared" si="12"/>
        <v>60</v>
      </c>
      <c r="AE13" s="27">
        <f t="shared" si="13"/>
        <v>17.24137931034483</v>
      </c>
      <c r="AF13" s="3"/>
      <c r="AG13" s="101"/>
      <c r="AH13" s="101"/>
      <c r="AI13" s="10" t="e">
        <f t="shared" si="14"/>
        <v>#DIV/0!</v>
      </c>
      <c r="AJ13" s="41" t="e">
        <f t="shared" si="15"/>
        <v>#DIV/0!</v>
      </c>
    </row>
    <row r="14" spans="1:36" ht="27.75" customHeight="1" thickBot="1">
      <c r="A14" s="63" t="s">
        <v>6</v>
      </c>
      <c r="B14" s="19">
        <v>45</v>
      </c>
      <c r="C14" s="88">
        <v>35.4</v>
      </c>
      <c r="D14" s="88">
        <v>25.6</v>
      </c>
      <c r="E14" s="13">
        <f t="shared" si="2"/>
        <v>56.88888888888889</v>
      </c>
      <c r="F14" s="28">
        <f t="shared" si="3"/>
        <v>72.31638418079096</v>
      </c>
      <c r="G14" s="49">
        <v>40</v>
      </c>
      <c r="H14" s="88">
        <v>3</v>
      </c>
      <c r="I14" s="88">
        <v>11</v>
      </c>
      <c r="J14" s="13">
        <f t="shared" si="4"/>
        <v>27.5</v>
      </c>
      <c r="K14" s="28">
        <f t="shared" si="5"/>
        <v>366.6666666666667</v>
      </c>
      <c r="L14" s="16">
        <v>170</v>
      </c>
      <c r="M14" s="88">
        <v>97.6</v>
      </c>
      <c r="N14" s="88">
        <v>184.7</v>
      </c>
      <c r="O14" s="13">
        <f t="shared" si="6"/>
        <v>108.6470588235294</v>
      </c>
      <c r="P14" s="28">
        <f t="shared" si="7"/>
        <v>189.2418032786885</v>
      </c>
      <c r="Q14" s="16">
        <v>330</v>
      </c>
      <c r="R14" s="88">
        <v>22.7</v>
      </c>
      <c r="S14" s="88">
        <v>38.1</v>
      </c>
      <c r="T14" s="13">
        <f t="shared" si="8"/>
        <v>11.545454545454547</v>
      </c>
      <c r="U14" s="28">
        <f t="shared" si="9"/>
        <v>167.84140969163</v>
      </c>
      <c r="V14" s="16"/>
      <c r="W14" s="88"/>
      <c r="X14" s="88"/>
      <c r="Y14" s="13" t="e">
        <f t="shared" si="10"/>
        <v>#DIV/0!</v>
      </c>
      <c r="Z14" s="28" t="e">
        <f t="shared" si="11"/>
        <v>#DIV/0!</v>
      </c>
      <c r="AA14" s="16">
        <v>5</v>
      </c>
      <c r="AB14" s="88">
        <v>3.6</v>
      </c>
      <c r="AC14" s="88">
        <v>1</v>
      </c>
      <c r="AD14" s="13">
        <f t="shared" si="12"/>
        <v>20</v>
      </c>
      <c r="AE14" s="27">
        <f t="shared" si="13"/>
        <v>27.777777777777775</v>
      </c>
      <c r="AF14" s="3"/>
      <c r="AG14" s="101"/>
      <c r="AH14" s="101"/>
      <c r="AI14" s="10" t="e">
        <f t="shared" si="14"/>
        <v>#DIV/0!</v>
      </c>
      <c r="AJ14" s="41" t="e">
        <f t="shared" si="15"/>
        <v>#DIV/0!</v>
      </c>
    </row>
    <row r="15" spans="1:36" ht="27" customHeight="1" thickBot="1">
      <c r="A15" s="62" t="s">
        <v>7</v>
      </c>
      <c r="B15" s="19">
        <v>6</v>
      </c>
      <c r="C15" s="88">
        <v>2.5</v>
      </c>
      <c r="D15" s="88">
        <v>5</v>
      </c>
      <c r="E15" s="13">
        <f t="shared" si="2"/>
        <v>83.33333333333334</v>
      </c>
      <c r="F15" s="28">
        <f t="shared" si="3"/>
        <v>200</v>
      </c>
      <c r="G15" s="49">
        <v>50</v>
      </c>
      <c r="H15" s="88">
        <v>2.2</v>
      </c>
      <c r="I15" s="88">
        <v>5.5</v>
      </c>
      <c r="J15" s="13">
        <f t="shared" si="4"/>
        <v>11</v>
      </c>
      <c r="K15" s="28">
        <f t="shared" si="5"/>
        <v>249.99999999999997</v>
      </c>
      <c r="L15" s="16">
        <v>220</v>
      </c>
      <c r="M15" s="88">
        <v>141</v>
      </c>
      <c r="N15" s="88">
        <v>221.2</v>
      </c>
      <c r="O15" s="13">
        <f t="shared" si="6"/>
        <v>100.54545454545453</v>
      </c>
      <c r="P15" s="28">
        <f t="shared" si="7"/>
        <v>156.87943262411346</v>
      </c>
      <c r="Q15" s="16">
        <v>260</v>
      </c>
      <c r="R15" s="88">
        <v>16.1</v>
      </c>
      <c r="S15" s="88">
        <v>35</v>
      </c>
      <c r="T15" s="13">
        <f t="shared" si="8"/>
        <v>13.461538461538462</v>
      </c>
      <c r="U15" s="28">
        <f t="shared" si="9"/>
        <v>217.3913043478261</v>
      </c>
      <c r="V15" s="16"/>
      <c r="W15" s="88"/>
      <c r="X15" s="88"/>
      <c r="Y15" s="13" t="e">
        <f t="shared" si="10"/>
        <v>#DIV/0!</v>
      </c>
      <c r="Z15" s="28" t="e">
        <f t="shared" si="11"/>
        <v>#DIV/0!</v>
      </c>
      <c r="AA15" s="16">
        <v>2</v>
      </c>
      <c r="AB15" s="88">
        <v>1.3</v>
      </c>
      <c r="AC15" s="88">
        <v>1.2</v>
      </c>
      <c r="AD15" s="13">
        <f t="shared" si="12"/>
        <v>60</v>
      </c>
      <c r="AE15" s="27">
        <f t="shared" si="13"/>
        <v>92.30769230769229</v>
      </c>
      <c r="AF15" s="3"/>
      <c r="AG15" s="101"/>
      <c r="AH15" s="101"/>
      <c r="AI15" s="10" t="e">
        <f t="shared" si="14"/>
        <v>#DIV/0!</v>
      </c>
      <c r="AJ15" s="41" t="e">
        <f t="shared" si="15"/>
        <v>#DIV/0!</v>
      </c>
    </row>
    <row r="16" spans="1:36" ht="26.25" customHeight="1" thickBot="1">
      <c r="A16" s="63" t="s">
        <v>8</v>
      </c>
      <c r="B16" s="19">
        <v>25</v>
      </c>
      <c r="C16" s="88">
        <v>17.1</v>
      </c>
      <c r="D16" s="88">
        <v>19.9</v>
      </c>
      <c r="E16" s="13">
        <f t="shared" si="2"/>
        <v>79.6</v>
      </c>
      <c r="F16" s="28">
        <f t="shared" si="3"/>
        <v>116.37426900584794</v>
      </c>
      <c r="G16" s="49">
        <v>38</v>
      </c>
      <c r="H16" s="88">
        <v>10.1</v>
      </c>
      <c r="I16" s="88">
        <v>7.4</v>
      </c>
      <c r="J16" s="17">
        <f t="shared" si="4"/>
        <v>19.473684210526315</v>
      </c>
      <c r="K16" s="28">
        <f t="shared" si="5"/>
        <v>73.26732673267328</v>
      </c>
      <c r="L16" s="16">
        <v>170</v>
      </c>
      <c r="M16" s="88">
        <v>85.9</v>
      </c>
      <c r="N16" s="88">
        <v>105.4</v>
      </c>
      <c r="O16" s="13">
        <f t="shared" si="6"/>
        <v>62.00000000000001</v>
      </c>
      <c r="P16" s="28">
        <f t="shared" si="7"/>
        <v>122.70081490104772</v>
      </c>
      <c r="Q16" s="16">
        <v>300</v>
      </c>
      <c r="R16" s="88">
        <v>30.2</v>
      </c>
      <c r="S16" s="88">
        <v>30.7</v>
      </c>
      <c r="T16" s="13">
        <f t="shared" si="8"/>
        <v>10.233333333333333</v>
      </c>
      <c r="U16" s="28">
        <f t="shared" si="9"/>
        <v>101.65562913907284</v>
      </c>
      <c r="V16" s="16"/>
      <c r="W16" s="88"/>
      <c r="X16" s="88"/>
      <c r="Y16" s="13" t="e">
        <f t="shared" si="10"/>
        <v>#DIV/0!</v>
      </c>
      <c r="Z16" s="28" t="e">
        <f t="shared" si="11"/>
        <v>#DIV/0!</v>
      </c>
      <c r="AA16" s="16">
        <v>4</v>
      </c>
      <c r="AB16" s="88">
        <v>2.1</v>
      </c>
      <c r="AC16" s="88">
        <v>0.1</v>
      </c>
      <c r="AD16" s="13">
        <f t="shared" si="12"/>
        <v>2.5</v>
      </c>
      <c r="AE16" s="27">
        <f t="shared" si="13"/>
        <v>4.761904761904762</v>
      </c>
      <c r="AF16" s="3"/>
      <c r="AG16" s="101"/>
      <c r="AH16" s="101"/>
      <c r="AI16" s="10" t="e">
        <f t="shared" si="14"/>
        <v>#DIV/0!</v>
      </c>
      <c r="AJ16" s="41" t="e">
        <f t="shared" si="15"/>
        <v>#DIV/0!</v>
      </c>
    </row>
    <row r="17" spans="1:36" ht="29.25" customHeight="1" thickBot="1">
      <c r="A17" s="64" t="s">
        <v>9</v>
      </c>
      <c r="B17" s="19">
        <v>35</v>
      </c>
      <c r="C17" s="88">
        <v>25.7</v>
      </c>
      <c r="D17" s="88">
        <v>26.1</v>
      </c>
      <c r="E17" s="13">
        <f t="shared" si="2"/>
        <v>74.57142857142858</v>
      </c>
      <c r="F17" s="28">
        <f t="shared" si="3"/>
        <v>101.55642023346304</v>
      </c>
      <c r="G17" s="49">
        <v>80</v>
      </c>
      <c r="H17" s="88">
        <v>3.8</v>
      </c>
      <c r="I17" s="88">
        <v>-1.8</v>
      </c>
      <c r="J17" s="13">
        <f t="shared" si="4"/>
        <v>-2.25</v>
      </c>
      <c r="K17" s="28">
        <f t="shared" si="5"/>
        <v>-47.36842105263158</v>
      </c>
      <c r="L17" s="16">
        <v>160</v>
      </c>
      <c r="M17" s="88">
        <v>106.2</v>
      </c>
      <c r="N17" s="88">
        <v>175.8</v>
      </c>
      <c r="O17" s="13">
        <f t="shared" si="6"/>
        <v>109.875</v>
      </c>
      <c r="P17" s="28">
        <f t="shared" si="7"/>
        <v>165.5367231638418</v>
      </c>
      <c r="Q17" s="16">
        <v>320</v>
      </c>
      <c r="R17" s="88">
        <v>29.2</v>
      </c>
      <c r="S17" s="88">
        <v>42.4</v>
      </c>
      <c r="T17" s="13">
        <f t="shared" si="8"/>
        <v>13.249999999999998</v>
      </c>
      <c r="U17" s="28">
        <f t="shared" si="9"/>
        <v>145.2054794520548</v>
      </c>
      <c r="V17" s="16">
        <v>8</v>
      </c>
      <c r="W17" s="88">
        <v>9.9</v>
      </c>
      <c r="X17" s="88"/>
      <c r="Y17" s="13">
        <f t="shared" si="10"/>
        <v>0</v>
      </c>
      <c r="Z17" s="28">
        <f t="shared" si="11"/>
        <v>0</v>
      </c>
      <c r="AA17" s="16">
        <v>4</v>
      </c>
      <c r="AB17" s="88">
        <v>2.8</v>
      </c>
      <c r="AC17" s="88">
        <v>2.8</v>
      </c>
      <c r="AD17" s="13">
        <f t="shared" si="12"/>
        <v>70</v>
      </c>
      <c r="AE17" s="27">
        <f t="shared" si="13"/>
        <v>100</v>
      </c>
      <c r="AF17" s="3"/>
      <c r="AG17" s="101"/>
      <c r="AH17" s="101"/>
      <c r="AI17" s="10" t="e">
        <f t="shared" si="14"/>
        <v>#DIV/0!</v>
      </c>
      <c r="AJ17" s="41" t="e">
        <f t="shared" si="15"/>
        <v>#DIV/0!</v>
      </c>
    </row>
    <row r="18" spans="1:36" ht="39" customHeight="1" thickBot="1">
      <c r="A18" s="69" t="s">
        <v>17</v>
      </c>
      <c r="B18" s="22">
        <f>SUM(B9:B17)</f>
        <v>1600</v>
      </c>
      <c r="C18" s="88">
        <f>SUM(C9:C17)</f>
        <v>957.9</v>
      </c>
      <c r="D18" s="88">
        <f>SUM(D9:D17)</f>
        <v>1026.6</v>
      </c>
      <c r="E18" s="13">
        <f t="shared" si="2"/>
        <v>64.1625</v>
      </c>
      <c r="F18" s="28">
        <f t="shared" si="3"/>
        <v>107.17193861572187</v>
      </c>
      <c r="G18" s="39">
        <f>SUM(G9:G17)</f>
        <v>1218</v>
      </c>
      <c r="H18" s="90">
        <f>SUM(H9:H17)</f>
        <v>109.60000000000001</v>
      </c>
      <c r="I18" s="90">
        <f>SUM(I9:I17)</f>
        <v>204.9</v>
      </c>
      <c r="J18" s="13">
        <f t="shared" si="4"/>
        <v>16.822660098522167</v>
      </c>
      <c r="K18" s="28">
        <f t="shared" si="5"/>
        <v>186.95255474452554</v>
      </c>
      <c r="L18" s="22">
        <f>SUM(L9:L17)</f>
        <v>3370</v>
      </c>
      <c r="M18" s="88">
        <f>SUM(M9:M17)</f>
        <v>2213.1</v>
      </c>
      <c r="N18" s="88">
        <f>SUM(N9:N17)</f>
        <v>2974.4</v>
      </c>
      <c r="O18" s="13">
        <f t="shared" si="6"/>
        <v>88.26112759643917</v>
      </c>
      <c r="P18" s="28">
        <f t="shared" si="7"/>
        <v>134.3997108128869</v>
      </c>
      <c r="Q18" s="22">
        <f>SUM(Q9:Q17)</f>
        <v>4350</v>
      </c>
      <c r="R18" s="88">
        <f>SUM(R9:R17)</f>
        <v>361.8</v>
      </c>
      <c r="S18" s="88">
        <f>SUM(S9:S17)</f>
        <v>475.29999999999995</v>
      </c>
      <c r="T18" s="13">
        <f t="shared" si="8"/>
        <v>10.926436781609194</v>
      </c>
      <c r="U18" s="28">
        <f t="shared" si="9"/>
        <v>131.3709231619679</v>
      </c>
      <c r="V18" s="22">
        <f>SUM(V9:V17)</f>
        <v>30</v>
      </c>
      <c r="W18" s="109">
        <f>SUM(W9:W17)</f>
        <v>33.6</v>
      </c>
      <c r="X18" s="88">
        <f>SUM(X9:X17)</f>
        <v>42</v>
      </c>
      <c r="Y18" s="13">
        <f t="shared" si="10"/>
        <v>140</v>
      </c>
      <c r="Z18" s="28">
        <f t="shared" si="11"/>
        <v>124.99999999999999</v>
      </c>
      <c r="AA18" s="22">
        <f>SUM(AA9:AA17)</f>
        <v>50</v>
      </c>
      <c r="AB18" s="88">
        <f>SUM(AB9:AB17)</f>
        <v>46.099999999999994</v>
      </c>
      <c r="AC18" s="88">
        <f>SUM(AC9:AC17)</f>
        <v>29.000000000000004</v>
      </c>
      <c r="AD18" s="13">
        <f t="shared" si="12"/>
        <v>58.00000000000001</v>
      </c>
      <c r="AE18" s="27">
        <f t="shared" si="13"/>
        <v>62.9067245119306</v>
      </c>
      <c r="AF18" s="9">
        <f>SUM(AF9:AF17)</f>
        <v>0</v>
      </c>
      <c r="AG18" s="101">
        <f>SUM(AG9:AG17)</f>
        <v>0</v>
      </c>
      <c r="AH18" s="101">
        <f>SUM(AH9:AH17)</f>
        <v>0.2</v>
      </c>
      <c r="AI18" s="13" t="e">
        <f t="shared" si="14"/>
        <v>#DIV/0!</v>
      </c>
      <c r="AJ18" s="28" t="e">
        <f t="shared" si="15"/>
        <v>#DIV/0!</v>
      </c>
    </row>
    <row r="19" spans="1:36" ht="36.75" customHeight="1" thickBot="1">
      <c r="A19" s="70" t="s">
        <v>18</v>
      </c>
      <c r="B19" s="19">
        <f>B20-B18</f>
        <v>81100</v>
      </c>
      <c r="C19" s="91">
        <f>C20-C18</f>
        <v>47350.7</v>
      </c>
      <c r="D19" s="91">
        <f>D20-D18</f>
        <v>50478.9</v>
      </c>
      <c r="E19" s="13">
        <f>D19/B19%</f>
        <v>62.242786683107276</v>
      </c>
      <c r="F19" s="28">
        <f>D19/C19%</f>
        <v>106.60644932387484</v>
      </c>
      <c r="G19" s="49"/>
      <c r="H19" s="88"/>
      <c r="I19" s="88"/>
      <c r="J19" s="13"/>
      <c r="K19" s="28"/>
      <c r="L19" s="19"/>
      <c r="M19" s="88"/>
      <c r="N19" s="88"/>
      <c r="O19" s="13"/>
      <c r="P19" s="28"/>
      <c r="Q19" s="19"/>
      <c r="R19" s="88"/>
      <c r="S19" s="88"/>
      <c r="T19" s="13"/>
      <c r="U19" s="28"/>
      <c r="V19" s="19">
        <f>V20-V18</f>
        <v>2800</v>
      </c>
      <c r="W19" s="91">
        <f>W20-W18</f>
        <v>3092.1</v>
      </c>
      <c r="X19" s="91">
        <f>X20-X18</f>
        <v>3344.5</v>
      </c>
      <c r="Y19" s="13">
        <f>X19/V19%</f>
        <v>119.44642857142857</v>
      </c>
      <c r="Z19" s="28">
        <f>X19/W19%</f>
        <v>108.16273729827626</v>
      </c>
      <c r="AA19" s="19">
        <f>AA20-AA18</f>
        <v>110</v>
      </c>
      <c r="AB19" s="88">
        <f>AB20-AB18</f>
        <v>107.5</v>
      </c>
      <c r="AC19" s="88">
        <f>AC20-AC18</f>
        <v>67.5</v>
      </c>
      <c r="AD19" s="13">
        <f>AC19/AA19%</f>
        <v>61.36363636363636</v>
      </c>
      <c r="AE19" s="28">
        <f>AC19/AB19%</f>
        <v>62.79069767441861</v>
      </c>
      <c r="AF19" s="19">
        <f>AF20-AF18</f>
        <v>1800</v>
      </c>
      <c r="AG19" s="88">
        <f>AG20-AG18</f>
        <v>1093</v>
      </c>
      <c r="AH19" s="88">
        <f>AH20-AH18</f>
        <v>1227.5</v>
      </c>
      <c r="AI19" s="13">
        <f>AH19/AF19%</f>
        <v>68.19444444444444</v>
      </c>
      <c r="AJ19" s="28">
        <f>AH19/AG19%</f>
        <v>112.30558096980788</v>
      </c>
    </row>
    <row r="20" spans="1:36" ht="44.25" customHeight="1" thickBot="1">
      <c r="A20" s="63" t="s">
        <v>0</v>
      </c>
      <c r="B20" s="19">
        <v>82700</v>
      </c>
      <c r="C20" s="92">
        <v>48308.6</v>
      </c>
      <c r="D20" s="92">
        <v>51505.5</v>
      </c>
      <c r="E20" s="13">
        <f>D20/B20%</f>
        <v>62.279927448609435</v>
      </c>
      <c r="F20" s="28">
        <f>D20/C20%</f>
        <v>106.6176622795941</v>
      </c>
      <c r="G20" s="13">
        <f>G18</f>
        <v>1218</v>
      </c>
      <c r="H20" s="88">
        <f>H18</f>
        <v>109.60000000000001</v>
      </c>
      <c r="I20" s="88">
        <f>I18</f>
        <v>204.9</v>
      </c>
      <c r="J20" s="13">
        <f>I20/G20%</f>
        <v>16.822660098522167</v>
      </c>
      <c r="K20" s="28">
        <f>I20/H20%</f>
        <v>186.95255474452554</v>
      </c>
      <c r="L20" s="19">
        <f>L18+L19</f>
        <v>3370</v>
      </c>
      <c r="M20" s="88">
        <f>M18</f>
        <v>2213.1</v>
      </c>
      <c r="N20" s="88">
        <f>N18</f>
        <v>2974.4</v>
      </c>
      <c r="O20" s="13">
        <f>N20/L20%</f>
        <v>88.26112759643917</v>
      </c>
      <c r="P20" s="28">
        <f>N20/M20%</f>
        <v>134.3997108128869</v>
      </c>
      <c r="Q20" s="19">
        <f>Q18+Q19</f>
        <v>4350</v>
      </c>
      <c r="R20" s="88">
        <f>R18</f>
        <v>361.8</v>
      </c>
      <c r="S20" s="88">
        <f>S18</f>
        <v>475.29999999999995</v>
      </c>
      <c r="T20" s="13">
        <f>S20/Q20%</f>
        <v>10.926436781609194</v>
      </c>
      <c r="U20" s="28">
        <f>S20/R20%</f>
        <v>131.3709231619679</v>
      </c>
      <c r="V20" s="19">
        <v>2830</v>
      </c>
      <c r="W20" s="91">
        <v>3125.7</v>
      </c>
      <c r="X20" s="91">
        <v>3386.5</v>
      </c>
      <c r="Y20" s="13">
        <f>X20/V20%</f>
        <v>119.6643109540636</v>
      </c>
      <c r="Z20" s="28">
        <f>X20/W20%</f>
        <v>108.34373100425505</v>
      </c>
      <c r="AA20" s="19">
        <v>160</v>
      </c>
      <c r="AB20" s="92">
        <v>153.6</v>
      </c>
      <c r="AC20" s="92">
        <v>96.5</v>
      </c>
      <c r="AD20" s="13">
        <f>AC20/AA20%</f>
        <v>60.3125</v>
      </c>
      <c r="AE20" s="27">
        <f>AC20/AB20%</f>
        <v>62.82552083333333</v>
      </c>
      <c r="AF20" s="11">
        <v>1800</v>
      </c>
      <c r="AG20" s="110">
        <v>1093</v>
      </c>
      <c r="AH20" s="110">
        <v>1227.7</v>
      </c>
      <c r="AI20" s="13">
        <f>AH20/AF20%</f>
        <v>68.20555555555556</v>
      </c>
      <c r="AJ20" s="28">
        <f>AH20/AG20%</f>
        <v>112.32387923147301</v>
      </c>
    </row>
    <row r="21" ht="15.75" thickBot="1"/>
    <row r="22" spans="1:36" ht="15" customHeight="1">
      <c r="A22" s="133" t="s">
        <v>12</v>
      </c>
      <c r="B22" s="141" t="s">
        <v>57</v>
      </c>
      <c r="C22" s="162"/>
      <c r="D22" s="162"/>
      <c r="E22" s="162"/>
      <c r="F22" s="162"/>
      <c r="G22" s="173" t="s">
        <v>23</v>
      </c>
      <c r="H22" s="174"/>
      <c r="I22" s="174"/>
      <c r="J22" s="174"/>
      <c r="K22" s="175"/>
      <c r="L22" s="141" t="s">
        <v>54</v>
      </c>
      <c r="M22" s="142"/>
      <c r="N22" s="142"/>
      <c r="O22" s="142"/>
      <c r="P22" s="143"/>
      <c r="Q22" s="141" t="s">
        <v>11</v>
      </c>
      <c r="R22" s="162"/>
      <c r="S22" s="162"/>
      <c r="T22" s="162"/>
      <c r="U22" s="171"/>
      <c r="V22" s="141" t="s">
        <v>19</v>
      </c>
      <c r="W22" s="162"/>
      <c r="X22" s="162"/>
      <c r="Y22" s="162"/>
      <c r="Z22" s="171"/>
      <c r="AA22" s="141" t="s">
        <v>24</v>
      </c>
      <c r="AB22" s="162"/>
      <c r="AC22" s="162"/>
      <c r="AD22" s="162"/>
      <c r="AE22" s="162"/>
      <c r="AF22" s="179" t="s">
        <v>20</v>
      </c>
      <c r="AG22" s="180"/>
      <c r="AH22" s="180"/>
      <c r="AI22" s="180"/>
      <c r="AJ22" s="181"/>
    </row>
    <row r="23" spans="1:36" ht="55.5" customHeight="1">
      <c r="A23" s="134"/>
      <c r="B23" s="163"/>
      <c r="C23" s="164"/>
      <c r="D23" s="164"/>
      <c r="E23" s="164"/>
      <c r="F23" s="164"/>
      <c r="G23" s="176"/>
      <c r="H23" s="177"/>
      <c r="I23" s="177"/>
      <c r="J23" s="177"/>
      <c r="K23" s="178"/>
      <c r="L23" s="144"/>
      <c r="M23" s="145"/>
      <c r="N23" s="145"/>
      <c r="O23" s="145"/>
      <c r="P23" s="146"/>
      <c r="Q23" s="163"/>
      <c r="R23" s="164"/>
      <c r="S23" s="164"/>
      <c r="T23" s="164"/>
      <c r="U23" s="172"/>
      <c r="V23" s="163"/>
      <c r="W23" s="164"/>
      <c r="X23" s="164"/>
      <c r="Y23" s="164"/>
      <c r="Z23" s="172"/>
      <c r="AA23" s="163"/>
      <c r="AB23" s="164"/>
      <c r="AC23" s="164"/>
      <c r="AD23" s="164"/>
      <c r="AE23" s="164"/>
      <c r="AF23" s="182"/>
      <c r="AG23" s="183"/>
      <c r="AH23" s="183"/>
      <c r="AI23" s="183"/>
      <c r="AJ23" s="184"/>
    </row>
    <row r="24" spans="1:36" ht="15" customHeight="1">
      <c r="A24" s="134"/>
      <c r="B24" s="126" t="str">
        <f>B6</f>
        <v>Уточненный план на 2020год</v>
      </c>
      <c r="C24" s="131" t="str">
        <f>C6</f>
        <v>Исполнено на 01.09.  2019</v>
      </c>
      <c r="D24" s="131" t="str">
        <f>D6</f>
        <v>Исполнено на 1.09.  2020</v>
      </c>
      <c r="E24" s="153" t="str">
        <f>E6</f>
        <v>%% к годовому плану</v>
      </c>
      <c r="F24" s="140" t="str">
        <f>F6</f>
        <v>% исп. по сравнению с 1.09.19</v>
      </c>
      <c r="G24" s="129" t="str">
        <f>B6</f>
        <v>Уточненный план на 2020год</v>
      </c>
      <c r="H24" s="131" t="str">
        <f>C6</f>
        <v>Исполнено на 01.09.  2019</v>
      </c>
      <c r="I24" s="131" t="str">
        <f>D6</f>
        <v>Исполнено на 1.09.  2020</v>
      </c>
      <c r="J24" s="153" t="str">
        <f>E6</f>
        <v>%% к годовому плану</v>
      </c>
      <c r="K24" s="140" t="str">
        <f>F6</f>
        <v>% исп. по сравнению с 1.09.19</v>
      </c>
      <c r="L24" s="129" t="str">
        <f>B6</f>
        <v>Уточненный план на 2020год</v>
      </c>
      <c r="M24" s="131" t="str">
        <f>C6</f>
        <v>Исполнено на 01.09.  2019</v>
      </c>
      <c r="N24" s="131" t="str">
        <f>D6</f>
        <v>Исполнено на 1.09.  2020</v>
      </c>
      <c r="O24" s="153" t="str">
        <f>E6</f>
        <v>%% к годовому плану</v>
      </c>
      <c r="P24" s="140" t="str">
        <f>F6</f>
        <v>% исп. по сравнению с 1.09.19</v>
      </c>
      <c r="Q24" s="126" t="str">
        <f aca="true" t="shared" si="16" ref="Q24:Z24">B6</f>
        <v>Уточненный план на 2020год</v>
      </c>
      <c r="R24" s="131" t="str">
        <f t="shared" si="16"/>
        <v>Исполнено на 01.09.  2019</v>
      </c>
      <c r="S24" s="131" t="str">
        <f t="shared" si="16"/>
        <v>Исполнено на 1.09.  2020</v>
      </c>
      <c r="T24" s="153" t="str">
        <f t="shared" si="16"/>
        <v>%% к годовому плану</v>
      </c>
      <c r="U24" s="140" t="str">
        <f t="shared" si="16"/>
        <v>% исп. по сравнению с 1.09.19</v>
      </c>
      <c r="V24" s="126" t="str">
        <f t="shared" si="16"/>
        <v>Уточненный план на 2020год</v>
      </c>
      <c r="W24" s="131" t="str">
        <f t="shared" si="16"/>
        <v>Исполнено на 01.09.  2019</v>
      </c>
      <c r="X24" s="131" t="str">
        <f t="shared" si="16"/>
        <v>Исполнено на 1.09.  2020</v>
      </c>
      <c r="Y24" s="153" t="str">
        <f t="shared" si="16"/>
        <v>%% к годовому плану</v>
      </c>
      <c r="Z24" s="140" t="str">
        <f t="shared" si="16"/>
        <v>% исп. по сравнению с 1.09.19</v>
      </c>
      <c r="AA24" s="126" t="str">
        <f>G6</f>
        <v>Уточненный план на 2020год</v>
      </c>
      <c r="AB24" s="131" t="str">
        <f>H6</f>
        <v>Исполнено на 01.09.  2019</v>
      </c>
      <c r="AC24" s="131" t="str">
        <f>I6</f>
        <v>Исполнено на 1.09.  2020</v>
      </c>
      <c r="AD24" s="153" t="str">
        <f>J6</f>
        <v>%% к годовому плану</v>
      </c>
      <c r="AE24" s="140" t="str">
        <f>K6</f>
        <v>% исп. по сравнению с 1.09.19</v>
      </c>
      <c r="AF24" s="129" t="str">
        <f>G6</f>
        <v>Уточненный план на 2020год</v>
      </c>
      <c r="AG24" s="131" t="str">
        <f>H6</f>
        <v>Исполнено на 01.09.  2019</v>
      </c>
      <c r="AH24" s="131" t="str">
        <f>I6</f>
        <v>Исполнено на 1.09.  2020</v>
      </c>
      <c r="AI24" s="131" t="str">
        <f>J6</f>
        <v>%% к годовому плану</v>
      </c>
      <c r="AJ24" s="159" t="str">
        <f>K6</f>
        <v>% исп. по сравнению с 1.09.19</v>
      </c>
    </row>
    <row r="25" spans="1:36" ht="15" customHeight="1">
      <c r="A25" s="134"/>
      <c r="B25" s="127"/>
      <c r="C25" s="131"/>
      <c r="D25" s="131"/>
      <c r="E25" s="154"/>
      <c r="F25" s="140"/>
      <c r="G25" s="129"/>
      <c r="H25" s="131"/>
      <c r="I25" s="131"/>
      <c r="J25" s="154"/>
      <c r="K25" s="140"/>
      <c r="L25" s="129"/>
      <c r="M25" s="131"/>
      <c r="N25" s="131"/>
      <c r="O25" s="154"/>
      <c r="P25" s="140"/>
      <c r="Q25" s="127"/>
      <c r="R25" s="131"/>
      <c r="S25" s="131"/>
      <c r="T25" s="154"/>
      <c r="U25" s="140"/>
      <c r="V25" s="127"/>
      <c r="W25" s="131"/>
      <c r="X25" s="131"/>
      <c r="Y25" s="154"/>
      <c r="Z25" s="140"/>
      <c r="AA25" s="127"/>
      <c r="AB25" s="131"/>
      <c r="AC25" s="131"/>
      <c r="AD25" s="154"/>
      <c r="AE25" s="140"/>
      <c r="AF25" s="182"/>
      <c r="AG25" s="131"/>
      <c r="AH25" s="131"/>
      <c r="AI25" s="131"/>
      <c r="AJ25" s="159"/>
    </row>
    <row r="26" spans="1:36" ht="66.75" customHeight="1" thickBot="1">
      <c r="A26" s="135"/>
      <c r="B26" s="128"/>
      <c r="C26" s="132"/>
      <c r="D26" s="132"/>
      <c r="E26" s="155"/>
      <c r="F26" s="156"/>
      <c r="G26" s="126"/>
      <c r="H26" s="153"/>
      <c r="I26" s="153"/>
      <c r="J26" s="154"/>
      <c r="K26" s="157"/>
      <c r="L26" s="130"/>
      <c r="M26" s="132"/>
      <c r="N26" s="132"/>
      <c r="O26" s="155"/>
      <c r="P26" s="156"/>
      <c r="Q26" s="128"/>
      <c r="R26" s="132"/>
      <c r="S26" s="132"/>
      <c r="T26" s="155"/>
      <c r="U26" s="156"/>
      <c r="V26" s="127"/>
      <c r="W26" s="153"/>
      <c r="X26" s="153"/>
      <c r="Y26" s="155"/>
      <c r="Z26" s="156"/>
      <c r="AA26" s="128"/>
      <c r="AB26" s="132"/>
      <c r="AC26" s="132"/>
      <c r="AD26" s="155"/>
      <c r="AE26" s="156"/>
      <c r="AF26" s="182"/>
      <c r="AG26" s="131"/>
      <c r="AH26" s="131"/>
      <c r="AI26" s="131"/>
      <c r="AJ26" s="159"/>
    </row>
    <row r="27" spans="1:36" ht="29.25" customHeight="1" thickBot="1">
      <c r="A27" s="62" t="s">
        <v>1</v>
      </c>
      <c r="B27" s="16"/>
      <c r="C27" s="88"/>
      <c r="D27" s="13"/>
      <c r="E27" s="13" t="e">
        <f aca="true" t="shared" si="17" ref="E27:E38">D27/B27%</f>
        <v>#DIV/0!</v>
      </c>
      <c r="F27" s="28" t="e">
        <f aca="true" t="shared" si="18" ref="F27:F38">D27/C27%</f>
        <v>#DIV/0!</v>
      </c>
      <c r="G27" s="18"/>
      <c r="H27" s="87"/>
      <c r="I27" s="52"/>
      <c r="J27" s="7" t="e">
        <f aca="true" t="shared" si="19" ref="J27:J37">I27/G27%</f>
        <v>#DIV/0!</v>
      </c>
      <c r="K27" s="40" t="e">
        <f aca="true" t="shared" si="20" ref="K27:K37">I27/H27%</f>
        <v>#DIV/0!</v>
      </c>
      <c r="L27" s="26">
        <v>5</v>
      </c>
      <c r="M27" s="87">
        <v>12.4</v>
      </c>
      <c r="N27" s="54">
        <v>3</v>
      </c>
      <c r="O27" s="12"/>
      <c r="P27" s="30"/>
      <c r="Q27" s="106">
        <v>40</v>
      </c>
      <c r="R27" s="89">
        <v>0.2</v>
      </c>
      <c r="S27" s="89">
        <v>25</v>
      </c>
      <c r="T27" s="89">
        <f aca="true" t="shared" si="21" ref="T27:T36">S27/Q27%</f>
        <v>62.5</v>
      </c>
      <c r="U27" s="100">
        <f aca="true" t="shared" si="22" ref="U27:U36">S27/R27%</f>
        <v>12500</v>
      </c>
      <c r="V27" s="10">
        <f aca="true" t="shared" si="23" ref="V27:X35">B9+G9+L9+Q9+V9+AA9+AF9+B27+G27+L27+Q27</f>
        <v>526</v>
      </c>
      <c r="W27" s="10">
        <f t="shared" si="23"/>
        <v>173.89999999999998</v>
      </c>
      <c r="X27" s="10">
        <f t="shared" si="23"/>
        <v>256</v>
      </c>
      <c r="Y27" s="12">
        <f aca="true" t="shared" si="24" ref="Y27:Y36">X27/V27%</f>
        <v>48.66920152091255</v>
      </c>
      <c r="Z27" s="30">
        <f aca="true" t="shared" si="25" ref="Z27:Z36">X27/W27%</f>
        <v>147.21104082806212</v>
      </c>
      <c r="AA27" s="36">
        <v>3349.7</v>
      </c>
      <c r="AB27" s="89">
        <v>1905.8</v>
      </c>
      <c r="AC27" s="12">
        <v>2659.1</v>
      </c>
      <c r="AD27" s="12">
        <f aca="true" t="shared" si="26" ref="AD27:AD36">AC27/AA27%</f>
        <v>79.38322834880735</v>
      </c>
      <c r="AE27" s="24">
        <f aca="true" t="shared" si="27" ref="AE27:AE36">AC27/AB27%</f>
        <v>139.52670794417043</v>
      </c>
      <c r="AF27" s="9">
        <f aca="true" t="shared" si="28" ref="AF27:AH35">V27+AA27</f>
        <v>3875.7</v>
      </c>
      <c r="AG27" s="10">
        <f t="shared" si="28"/>
        <v>2079.7</v>
      </c>
      <c r="AH27" s="10">
        <f t="shared" si="28"/>
        <v>2915.1</v>
      </c>
      <c r="AI27" s="10">
        <f aca="true" t="shared" si="29" ref="AI27:AI36">AH27/AF27%</f>
        <v>75.21479990711356</v>
      </c>
      <c r="AJ27" s="41">
        <f aca="true" t="shared" si="30" ref="AJ27:AJ36">AH27/AG27%</f>
        <v>140.16925518103574</v>
      </c>
    </row>
    <row r="28" spans="1:36" ht="22.5" customHeight="1" thickBot="1">
      <c r="A28" s="63" t="s">
        <v>2</v>
      </c>
      <c r="B28" s="16">
        <v>30</v>
      </c>
      <c r="C28" s="88">
        <v>19.4</v>
      </c>
      <c r="D28" s="13"/>
      <c r="E28" s="13">
        <f t="shared" si="17"/>
        <v>0</v>
      </c>
      <c r="F28" s="28">
        <f t="shared" si="18"/>
        <v>0</v>
      </c>
      <c r="G28" s="19">
        <v>330.7</v>
      </c>
      <c r="H28" s="88"/>
      <c r="I28" s="49">
        <v>515.9</v>
      </c>
      <c r="J28" s="10">
        <f t="shared" si="19"/>
        <v>156.00241911097672</v>
      </c>
      <c r="K28" s="41" t="e">
        <f t="shared" si="20"/>
        <v>#DIV/0!</v>
      </c>
      <c r="L28" s="29">
        <v>3</v>
      </c>
      <c r="M28" s="88">
        <v>8.4</v>
      </c>
      <c r="N28" s="55"/>
      <c r="O28" s="13"/>
      <c r="P28" s="28"/>
      <c r="Q28" s="107">
        <v>72.4</v>
      </c>
      <c r="R28" s="88">
        <v>25.7</v>
      </c>
      <c r="S28" s="88">
        <v>86.1</v>
      </c>
      <c r="T28" s="88">
        <f t="shared" si="21"/>
        <v>118.92265193370163</v>
      </c>
      <c r="U28" s="102">
        <f t="shared" si="22"/>
        <v>335.01945525291825</v>
      </c>
      <c r="V28" s="10">
        <f t="shared" si="23"/>
        <v>1150.1000000000001</v>
      </c>
      <c r="W28" s="10">
        <f t="shared" si="23"/>
        <v>220.3</v>
      </c>
      <c r="X28" s="10">
        <f t="shared" si="23"/>
        <v>842.5</v>
      </c>
      <c r="Y28" s="13">
        <f t="shared" si="24"/>
        <v>73.25449960872967</v>
      </c>
      <c r="Z28" s="28">
        <f t="shared" si="25"/>
        <v>382.4330458465728</v>
      </c>
      <c r="AA28" s="37">
        <v>8123.8</v>
      </c>
      <c r="AB28" s="88">
        <v>2375.6</v>
      </c>
      <c r="AC28" s="13">
        <v>4741.9</v>
      </c>
      <c r="AD28" s="13">
        <f t="shared" si="26"/>
        <v>58.37046702282183</v>
      </c>
      <c r="AE28" s="27">
        <f t="shared" si="27"/>
        <v>199.608519952854</v>
      </c>
      <c r="AF28" s="9">
        <f t="shared" si="28"/>
        <v>9273.9</v>
      </c>
      <c r="AG28" s="10">
        <f t="shared" si="28"/>
        <v>2595.9</v>
      </c>
      <c r="AH28" s="10">
        <f t="shared" si="28"/>
        <v>5584.4</v>
      </c>
      <c r="AI28" s="10">
        <f t="shared" si="29"/>
        <v>60.21630597698919</v>
      </c>
      <c r="AJ28" s="41">
        <f t="shared" si="30"/>
        <v>215.12384914673137</v>
      </c>
    </row>
    <row r="29" spans="1:36" ht="28.5" customHeight="1" thickBot="1">
      <c r="A29" s="62" t="s">
        <v>3</v>
      </c>
      <c r="B29" s="16">
        <v>210</v>
      </c>
      <c r="C29" s="103">
        <v>276.5</v>
      </c>
      <c r="D29" s="115">
        <v>61.1</v>
      </c>
      <c r="E29" s="13">
        <f t="shared" si="17"/>
        <v>29.095238095238095</v>
      </c>
      <c r="F29" s="28">
        <f t="shared" si="18"/>
        <v>22.09764918625678</v>
      </c>
      <c r="G29" s="20"/>
      <c r="H29" s="89">
        <v>237.3</v>
      </c>
      <c r="I29" s="51"/>
      <c r="J29" s="10" t="e">
        <f t="shared" si="19"/>
        <v>#DIV/0!</v>
      </c>
      <c r="K29" s="41">
        <f t="shared" si="20"/>
        <v>0</v>
      </c>
      <c r="L29" s="26">
        <v>20</v>
      </c>
      <c r="M29" s="89">
        <v>71.7</v>
      </c>
      <c r="N29" s="54">
        <v>53.4</v>
      </c>
      <c r="O29" s="13">
        <f>N29/L29%</f>
        <v>267</v>
      </c>
      <c r="P29" s="25">
        <f>N29/M29%</f>
        <v>74.47698744769873</v>
      </c>
      <c r="Q29" s="108">
        <v>150</v>
      </c>
      <c r="R29" s="89">
        <v>69.1</v>
      </c>
      <c r="S29" s="89">
        <v>13.9</v>
      </c>
      <c r="T29" s="89">
        <f t="shared" si="21"/>
        <v>9.266666666666667</v>
      </c>
      <c r="U29" s="100">
        <f t="shared" si="22"/>
        <v>20.115774240231552</v>
      </c>
      <c r="V29" s="10">
        <f t="shared" si="23"/>
        <v>6407</v>
      </c>
      <c r="W29" s="10">
        <f t="shared" si="23"/>
        <v>3033.0999999999995</v>
      </c>
      <c r="X29" s="10">
        <f t="shared" si="23"/>
        <v>2951.1</v>
      </c>
      <c r="Y29" s="12">
        <f t="shared" si="24"/>
        <v>46.06055876385204</v>
      </c>
      <c r="Z29" s="30">
        <f t="shared" si="25"/>
        <v>97.29649533480598</v>
      </c>
      <c r="AA29" s="36">
        <v>39551.5</v>
      </c>
      <c r="AB29" s="89">
        <v>13537</v>
      </c>
      <c r="AC29" s="12">
        <v>20727.3</v>
      </c>
      <c r="AD29" s="12">
        <f t="shared" si="26"/>
        <v>52.40585059985083</v>
      </c>
      <c r="AE29" s="24">
        <f t="shared" si="27"/>
        <v>153.1159045578784</v>
      </c>
      <c r="AF29" s="9">
        <f t="shared" si="28"/>
        <v>45958.5</v>
      </c>
      <c r="AG29" s="10">
        <f t="shared" si="28"/>
        <v>16570.1</v>
      </c>
      <c r="AH29" s="10">
        <f t="shared" si="28"/>
        <v>23678.399999999998</v>
      </c>
      <c r="AI29" s="10">
        <f t="shared" si="29"/>
        <v>51.521263748816864</v>
      </c>
      <c r="AJ29" s="41">
        <f t="shared" si="30"/>
        <v>142.89835305761582</v>
      </c>
    </row>
    <row r="30" spans="1:36" ht="27" customHeight="1" thickBot="1">
      <c r="A30" s="63" t="s">
        <v>4</v>
      </c>
      <c r="B30" s="16"/>
      <c r="C30" s="88"/>
      <c r="D30" s="13"/>
      <c r="E30" s="13" t="e">
        <f t="shared" si="17"/>
        <v>#DIV/0!</v>
      </c>
      <c r="F30" s="28" t="e">
        <f t="shared" si="18"/>
        <v>#DIV/0!</v>
      </c>
      <c r="G30" s="19"/>
      <c r="H30" s="88"/>
      <c r="I30" s="49"/>
      <c r="J30" s="10" t="e">
        <f t="shared" si="19"/>
        <v>#DIV/0!</v>
      </c>
      <c r="K30" s="41" t="e">
        <f t="shared" si="20"/>
        <v>#DIV/0!</v>
      </c>
      <c r="L30" s="29">
        <v>5</v>
      </c>
      <c r="M30" s="88">
        <v>16.2</v>
      </c>
      <c r="N30" s="55"/>
      <c r="O30" s="13"/>
      <c r="P30" s="28"/>
      <c r="Q30" s="98">
        <v>20</v>
      </c>
      <c r="R30" s="88">
        <v>10</v>
      </c>
      <c r="S30" s="88">
        <v>10</v>
      </c>
      <c r="T30" s="88">
        <f t="shared" si="21"/>
        <v>50</v>
      </c>
      <c r="U30" s="99">
        <f t="shared" si="22"/>
        <v>100</v>
      </c>
      <c r="V30" s="10">
        <f t="shared" si="23"/>
        <v>422</v>
      </c>
      <c r="W30" s="10">
        <f t="shared" si="23"/>
        <v>136.5</v>
      </c>
      <c r="X30" s="10">
        <f t="shared" si="23"/>
        <v>157.20000000000002</v>
      </c>
      <c r="Y30" s="13">
        <f t="shared" si="24"/>
        <v>37.25118483412323</v>
      </c>
      <c r="Z30" s="28">
        <f t="shared" si="25"/>
        <v>115.16483516483518</v>
      </c>
      <c r="AA30" s="37">
        <v>2546.1</v>
      </c>
      <c r="AB30" s="88">
        <v>1503.7</v>
      </c>
      <c r="AC30" s="13">
        <v>1746.6</v>
      </c>
      <c r="AD30" s="13">
        <f t="shared" si="26"/>
        <v>68.59903381642512</v>
      </c>
      <c r="AE30" s="27">
        <f t="shared" si="27"/>
        <v>116.15348806277846</v>
      </c>
      <c r="AF30" s="9">
        <f t="shared" si="28"/>
        <v>2968.1</v>
      </c>
      <c r="AG30" s="10">
        <f t="shared" si="28"/>
        <v>1640.2</v>
      </c>
      <c r="AH30" s="10">
        <f t="shared" si="28"/>
        <v>1903.8</v>
      </c>
      <c r="AI30" s="10">
        <f t="shared" si="29"/>
        <v>64.1420437316802</v>
      </c>
      <c r="AJ30" s="41">
        <f t="shared" si="30"/>
        <v>116.0712108279478</v>
      </c>
    </row>
    <row r="31" spans="1:36" ht="28.5" customHeight="1" thickBot="1">
      <c r="A31" s="62" t="s">
        <v>5</v>
      </c>
      <c r="B31" s="16"/>
      <c r="C31" s="103"/>
      <c r="D31" s="115"/>
      <c r="E31" s="13" t="e">
        <f t="shared" si="17"/>
        <v>#DIV/0!</v>
      </c>
      <c r="F31" s="28" t="e">
        <f t="shared" si="18"/>
        <v>#DIV/0!</v>
      </c>
      <c r="G31" s="20"/>
      <c r="H31" s="89"/>
      <c r="I31" s="51"/>
      <c r="J31" s="10" t="e">
        <f t="shared" si="19"/>
        <v>#DIV/0!</v>
      </c>
      <c r="K31" s="41" t="e">
        <f t="shared" si="20"/>
        <v>#DIV/0!</v>
      </c>
      <c r="L31" s="26">
        <v>6</v>
      </c>
      <c r="M31" s="89">
        <v>5</v>
      </c>
      <c r="N31" s="54">
        <v>14</v>
      </c>
      <c r="O31" s="12"/>
      <c r="P31" s="30"/>
      <c r="Q31" s="98">
        <v>10</v>
      </c>
      <c r="R31" s="88">
        <v>0.4</v>
      </c>
      <c r="S31" s="88"/>
      <c r="T31" s="88">
        <f t="shared" si="21"/>
        <v>0</v>
      </c>
      <c r="U31" s="99">
        <f t="shared" si="22"/>
        <v>0</v>
      </c>
      <c r="V31" s="10">
        <f t="shared" si="23"/>
        <v>743</v>
      </c>
      <c r="W31" s="10">
        <f t="shared" si="23"/>
        <v>262.19999999999993</v>
      </c>
      <c r="X31" s="10">
        <f t="shared" si="23"/>
        <v>390.90000000000003</v>
      </c>
      <c r="Y31" s="12">
        <f t="shared" si="24"/>
        <v>52.61103633916555</v>
      </c>
      <c r="Z31" s="30">
        <f t="shared" si="25"/>
        <v>149.08466819221974</v>
      </c>
      <c r="AA31" s="36">
        <v>4037.7</v>
      </c>
      <c r="AB31" s="89">
        <v>3675.9</v>
      </c>
      <c r="AC31" s="12">
        <v>2140.7</v>
      </c>
      <c r="AD31" s="12">
        <f t="shared" si="26"/>
        <v>53.01780716744682</v>
      </c>
      <c r="AE31" s="24">
        <f t="shared" si="27"/>
        <v>58.23607823934274</v>
      </c>
      <c r="AF31" s="9">
        <f t="shared" si="28"/>
        <v>4780.7</v>
      </c>
      <c r="AG31" s="10">
        <f t="shared" si="28"/>
        <v>3938.1</v>
      </c>
      <c r="AH31" s="10">
        <f t="shared" si="28"/>
        <v>2531.6</v>
      </c>
      <c r="AI31" s="10">
        <f t="shared" si="29"/>
        <v>52.95458824021587</v>
      </c>
      <c r="AJ31" s="41">
        <f t="shared" si="30"/>
        <v>64.28480739442878</v>
      </c>
    </row>
    <row r="32" spans="1:36" ht="26.25" customHeight="1" thickBot="1">
      <c r="A32" s="63" t="s">
        <v>6</v>
      </c>
      <c r="B32" s="16"/>
      <c r="C32" s="88">
        <v>12</v>
      </c>
      <c r="D32" s="13">
        <v>13.3</v>
      </c>
      <c r="E32" s="13" t="e">
        <f t="shared" si="17"/>
        <v>#DIV/0!</v>
      </c>
      <c r="F32" s="28">
        <f t="shared" si="18"/>
        <v>110.83333333333334</v>
      </c>
      <c r="G32" s="19"/>
      <c r="H32" s="88"/>
      <c r="I32" s="49"/>
      <c r="J32" s="10" t="e">
        <f t="shared" si="19"/>
        <v>#DIV/0!</v>
      </c>
      <c r="K32" s="41" t="e">
        <f t="shared" si="20"/>
        <v>#DIV/0!</v>
      </c>
      <c r="L32" s="29">
        <v>5</v>
      </c>
      <c r="M32" s="88">
        <v>10.1</v>
      </c>
      <c r="N32" s="55"/>
      <c r="O32" s="13"/>
      <c r="P32" s="28"/>
      <c r="Q32" s="98">
        <v>15</v>
      </c>
      <c r="R32" s="88"/>
      <c r="S32" s="88"/>
      <c r="T32" s="88">
        <f t="shared" si="21"/>
        <v>0</v>
      </c>
      <c r="U32" s="99" t="e">
        <f t="shared" si="22"/>
        <v>#DIV/0!</v>
      </c>
      <c r="V32" s="10">
        <f t="shared" si="23"/>
        <v>610</v>
      </c>
      <c r="W32" s="10">
        <f t="shared" si="23"/>
        <v>184.39999999999998</v>
      </c>
      <c r="X32" s="10">
        <f t="shared" si="23"/>
        <v>273.7</v>
      </c>
      <c r="Y32" s="13">
        <f t="shared" si="24"/>
        <v>44.868852459016395</v>
      </c>
      <c r="Z32" s="28">
        <f t="shared" si="25"/>
        <v>148.42733188720175</v>
      </c>
      <c r="AA32" s="37">
        <v>4145.3</v>
      </c>
      <c r="AB32" s="88">
        <v>2255.4</v>
      </c>
      <c r="AC32" s="13">
        <v>3448.8</v>
      </c>
      <c r="AD32" s="13">
        <f t="shared" si="26"/>
        <v>83.19783851590958</v>
      </c>
      <c r="AE32" s="27">
        <f t="shared" si="27"/>
        <v>152.91300877893056</v>
      </c>
      <c r="AF32" s="9">
        <f t="shared" si="28"/>
        <v>4755.3</v>
      </c>
      <c r="AG32" s="10">
        <f t="shared" si="28"/>
        <v>2439.8</v>
      </c>
      <c r="AH32" s="10">
        <f t="shared" si="28"/>
        <v>3722.5</v>
      </c>
      <c r="AI32" s="10">
        <f t="shared" si="29"/>
        <v>78.28107585220701</v>
      </c>
      <c r="AJ32" s="41">
        <f t="shared" si="30"/>
        <v>152.57398147389128</v>
      </c>
    </row>
    <row r="33" spans="1:36" ht="30.75" customHeight="1" thickBot="1">
      <c r="A33" s="62" t="s">
        <v>7</v>
      </c>
      <c r="B33" s="16"/>
      <c r="C33" s="88"/>
      <c r="D33" s="13"/>
      <c r="E33" s="13" t="e">
        <f t="shared" si="17"/>
        <v>#DIV/0!</v>
      </c>
      <c r="F33" s="28" t="e">
        <f t="shared" si="18"/>
        <v>#DIV/0!</v>
      </c>
      <c r="G33" s="20"/>
      <c r="H33" s="89"/>
      <c r="I33" s="51"/>
      <c r="J33" s="10" t="e">
        <f t="shared" si="19"/>
        <v>#DIV/0!</v>
      </c>
      <c r="K33" s="41" t="e">
        <f t="shared" si="20"/>
        <v>#DIV/0!</v>
      </c>
      <c r="L33" s="26">
        <v>2</v>
      </c>
      <c r="M33" s="89">
        <v>12.6</v>
      </c>
      <c r="N33" s="54">
        <v>3</v>
      </c>
      <c r="O33" s="12"/>
      <c r="P33" s="30"/>
      <c r="Q33" s="98">
        <v>20</v>
      </c>
      <c r="R33" s="88">
        <v>40.6</v>
      </c>
      <c r="S33" s="88">
        <v>73.5</v>
      </c>
      <c r="T33" s="88">
        <f t="shared" si="21"/>
        <v>367.5</v>
      </c>
      <c r="U33" s="99">
        <f t="shared" si="22"/>
        <v>181.03448275862067</v>
      </c>
      <c r="V33" s="10">
        <f t="shared" si="23"/>
        <v>560</v>
      </c>
      <c r="W33" s="10">
        <f t="shared" si="23"/>
        <v>216.29999999999998</v>
      </c>
      <c r="X33" s="10">
        <f t="shared" si="23"/>
        <v>344.4</v>
      </c>
      <c r="Y33" s="12">
        <f t="shared" si="24"/>
        <v>61.5</v>
      </c>
      <c r="Z33" s="30">
        <f t="shared" si="25"/>
        <v>159.2233009708738</v>
      </c>
      <c r="AA33" s="36">
        <v>2259.7</v>
      </c>
      <c r="AB33" s="89">
        <v>4313.3</v>
      </c>
      <c r="AC33" s="12">
        <v>1665.4</v>
      </c>
      <c r="AD33" s="12">
        <f t="shared" si="26"/>
        <v>73.7000486790282</v>
      </c>
      <c r="AE33" s="24">
        <f t="shared" si="27"/>
        <v>38.61080842974057</v>
      </c>
      <c r="AF33" s="9">
        <f t="shared" si="28"/>
        <v>2819.7</v>
      </c>
      <c r="AG33" s="10">
        <f t="shared" si="28"/>
        <v>4529.6</v>
      </c>
      <c r="AH33" s="10">
        <f t="shared" si="28"/>
        <v>2009.8000000000002</v>
      </c>
      <c r="AI33" s="10">
        <f t="shared" si="29"/>
        <v>71.27708621484555</v>
      </c>
      <c r="AJ33" s="41">
        <f t="shared" si="30"/>
        <v>44.370363829035675</v>
      </c>
    </row>
    <row r="34" spans="1:36" ht="29.25" customHeight="1" thickBot="1">
      <c r="A34" s="63" t="s">
        <v>8</v>
      </c>
      <c r="B34" s="16"/>
      <c r="C34" s="104"/>
      <c r="D34" s="116"/>
      <c r="E34" s="13" t="e">
        <f t="shared" si="17"/>
        <v>#DIV/0!</v>
      </c>
      <c r="F34" s="28" t="e">
        <f t="shared" si="18"/>
        <v>#DIV/0!</v>
      </c>
      <c r="G34" s="19"/>
      <c r="H34" s="88"/>
      <c r="I34" s="49"/>
      <c r="J34" s="10" t="e">
        <f t="shared" si="19"/>
        <v>#DIV/0!</v>
      </c>
      <c r="K34" s="41" t="e">
        <f t="shared" si="20"/>
        <v>#DIV/0!</v>
      </c>
      <c r="L34" s="29">
        <v>5</v>
      </c>
      <c r="M34" s="88">
        <v>6</v>
      </c>
      <c r="N34" s="55">
        <v>-1</v>
      </c>
      <c r="O34" s="13"/>
      <c r="P34" s="28"/>
      <c r="Q34" s="98">
        <v>20</v>
      </c>
      <c r="R34" s="88">
        <v>11.5</v>
      </c>
      <c r="S34" s="88">
        <v>16</v>
      </c>
      <c r="T34" s="88">
        <f t="shared" si="21"/>
        <v>80</v>
      </c>
      <c r="U34" s="99">
        <f t="shared" si="22"/>
        <v>139.1304347826087</v>
      </c>
      <c r="V34" s="10">
        <f t="shared" si="23"/>
        <v>562</v>
      </c>
      <c r="W34" s="10">
        <f t="shared" si="23"/>
        <v>162.9</v>
      </c>
      <c r="X34" s="10">
        <f t="shared" si="23"/>
        <v>178.49999999999997</v>
      </c>
      <c r="Y34" s="13">
        <f t="shared" si="24"/>
        <v>31.761565836298928</v>
      </c>
      <c r="Z34" s="28">
        <f t="shared" si="25"/>
        <v>109.57642725598525</v>
      </c>
      <c r="AA34" s="37">
        <v>7798.8</v>
      </c>
      <c r="AB34" s="88">
        <v>2020.2</v>
      </c>
      <c r="AC34" s="13">
        <v>5535.1</v>
      </c>
      <c r="AD34" s="13">
        <f t="shared" si="26"/>
        <v>70.97373954967432</v>
      </c>
      <c r="AE34" s="27">
        <f t="shared" si="27"/>
        <v>273.987723987724</v>
      </c>
      <c r="AF34" s="9">
        <f t="shared" si="28"/>
        <v>8360.8</v>
      </c>
      <c r="AG34" s="10">
        <f t="shared" si="28"/>
        <v>2183.1</v>
      </c>
      <c r="AH34" s="10">
        <f t="shared" si="28"/>
        <v>5713.6</v>
      </c>
      <c r="AI34" s="10">
        <f t="shared" si="29"/>
        <v>68.33795809013493</v>
      </c>
      <c r="AJ34" s="41">
        <f t="shared" si="30"/>
        <v>261.7195730841464</v>
      </c>
    </row>
    <row r="35" spans="1:36" ht="24.75" customHeight="1" thickBot="1">
      <c r="A35" s="64" t="s">
        <v>9</v>
      </c>
      <c r="B35" s="16"/>
      <c r="C35" s="88"/>
      <c r="D35" s="13"/>
      <c r="E35" s="13" t="e">
        <f t="shared" si="17"/>
        <v>#DIV/0!</v>
      </c>
      <c r="F35" s="28" t="e">
        <f t="shared" si="18"/>
        <v>#DIV/0!</v>
      </c>
      <c r="G35" s="21"/>
      <c r="H35" s="93"/>
      <c r="I35" s="60"/>
      <c r="J35" s="10" t="e">
        <f t="shared" si="19"/>
        <v>#DIV/0!</v>
      </c>
      <c r="K35" s="41" t="e">
        <f t="shared" si="20"/>
        <v>#DIV/0!</v>
      </c>
      <c r="L35" s="33">
        <v>5</v>
      </c>
      <c r="M35" s="93">
        <v>7.7</v>
      </c>
      <c r="N35" s="56">
        <v>3</v>
      </c>
      <c r="O35" s="14"/>
      <c r="P35" s="32"/>
      <c r="Q35" s="98">
        <v>15</v>
      </c>
      <c r="R35" s="88"/>
      <c r="S35" s="88"/>
      <c r="T35" s="88">
        <f t="shared" si="21"/>
        <v>0</v>
      </c>
      <c r="U35" s="99" t="e">
        <f t="shared" si="22"/>
        <v>#DIV/0!</v>
      </c>
      <c r="V35" s="10">
        <f t="shared" si="23"/>
        <v>627</v>
      </c>
      <c r="W35" s="10">
        <f t="shared" si="23"/>
        <v>185.29999999999998</v>
      </c>
      <c r="X35" s="10">
        <f t="shared" si="23"/>
        <v>248.30000000000004</v>
      </c>
      <c r="Y35" s="14">
        <f t="shared" si="24"/>
        <v>39.6012759170654</v>
      </c>
      <c r="Z35" s="32">
        <f t="shared" si="25"/>
        <v>133.99892066918514</v>
      </c>
      <c r="AA35" s="38">
        <v>4747.4</v>
      </c>
      <c r="AB35" s="93">
        <v>5285</v>
      </c>
      <c r="AC35" s="14">
        <v>2712.9</v>
      </c>
      <c r="AD35" s="13">
        <f t="shared" si="26"/>
        <v>57.14496355900072</v>
      </c>
      <c r="AE35" s="31">
        <f t="shared" si="27"/>
        <v>51.33207190160832</v>
      </c>
      <c r="AF35" s="9">
        <f t="shared" si="28"/>
        <v>5374.4</v>
      </c>
      <c r="AG35" s="10">
        <f t="shared" si="28"/>
        <v>5470.3</v>
      </c>
      <c r="AH35" s="10">
        <f t="shared" si="28"/>
        <v>2961.2000000000003</v>
      </c>
      <c r="AI35" s="10">
        <f t="shared" si="29"/>
        <v>55.098243524858596</v>
      </c>
      <c r="AJ35" s="41">
        <f t="shared" si="30"/>
        <v>54.132314498290775</v>
      </c>
    </row>
    <row r="36" spans="1:36" ht="27.75" customHeight="1" thickBot="1">
      <c r="A36" s="65" t="s">
        <v>17</v>
      </c>
      <c r="B36" s="47">
        <f>SUM(B27:B35)</f>
        <v>240</v>
      </c>
      <c r="C36" s="94">
        <f>SUM(C27:C35)</f>
        <v>307.9</v>
      </c>
      <c r="D36" s="7">
        <f>SUM(D27:D35)</f>
        <v>74.4</v>
      </c>
      <c r="E36" s="7">
        <f t="shared" si="17"/>
        <v>31.000000000000004</v>
      </c>
      <c r="F36" s="40">
        <f t="shared" si="18"/>
        <v>24.163689509581037</v>
      </c>
      <c r="G36" s="45">
        <f>SUM(G27:G35)</f>
        <v>330.7</v>
      </c>
      <c r="H36" s="93">
        <f>SUM(H27:H35)</f>
        <v>237.3</v>
      </c>
      <c r="I36" s="60">
        <f>SUM(I27:I35)</f>
        <v>515.9</v>
      </c>
      <c r="J36" s="14">
        <f t="shared" si="19"/>
        <v>156.00241911097672</v>
      </c>
      <c r="K36" s="32">
        <f t="shared" si="20"/>
        <v>217.4041297935103</v>
      </c>
      <c r="L36" s="47">
        <f>SUM(L27:L35)</f>
        <v>56</v>
      </c>
      <c r="M36" s="93">
        <f>SUM(M27:M35)</f>
        <v>150.1</v>
      </c>
      <c r="N36" s="57">
        <f>SUM(N27:N35)</f>
        <v>75.4</v>
      </c>
      <c r="O36" s="7">
        <f>N36/L36%</f>
        <v>134.64285714285714</v>
      </c>
      <c r="P36" s="40">
        <f>N36/M36%</f>
        <v>50.2331778814124</v>
      </c>
      <c r="Q36" s="109">
        <f>SUM(Q27:Q35)</f>
        <v>362.4</v>
      </c>
      <c r="R36" s="88">
        <f>SUM(R27:R35)</f>
        <v>157.5</v>
      </c>
      <c r="S36" s="88">
        <f>SUM(S27:S35)</f>
        <v>224.5</v>
      </c>
      <c r="T36" s="88">
        <f t="shared" si="21"/>
        <v>61.948123620309055</v>
      </c>
      <c r="U36" s="99">
        <f t="shared" si="22"/>
        <v>142.53968253968253</v>
      </c>
      <c r="V36" s="45">
        <f>SUM(V27:V35)</f>
        <v>11607.1</v>
      </c>
      <c r="W36" s="46">
        <f>SUM(W27:W35)</f>
        <v>4574.899999999999</v>
      </c>
      <c r="X36" s="14">
        <f>SUM(X27:X35)</f>
        <v>5642.599999999999</v>
      </c>
      <c r="Y36" s="7">
        <f t="shared" si="24"/>
        <v>48.613348726210674</v>
      </c>
      <c r="Z36" s="8">
        <f t="shared" si="25"/>
        <v>123.33821504295177</v>
      </c>
      <c r="AA36" s="47">
        <f>SUM(AA27:AA35)</f>
        <v>76559.99999999999</v>
      </c>
      <c r="AB36" s="94">
        <f>SUM(AB27:AB35)</f>
        <v>36871.90000000001</v>
      </c>
      <c r="AC36" s="94">
        <f>SUM(AC27:AC35)</f>
        <v>45377.8</v>
      </c>
      <c r="AD36" s="7">
        <f t="shared" si="26"/>
        <v>59.27089864158831</v>
      </c>
      <c r="AE36" s="8">
        <f t="shared" si="27"/>
        <v>123.06878679970382</v>
      </c>
      <c r="AF36" s="42">
        <f>SUM(AF27:AF35)</f>
        <v>88167.09999999999</v>
      </c>
      <c r="AG36" s="48">
        <f>SUM(AG27:AG35)</f>
        <v>41446.799999999996</v>
      </c>
      <c r="AH36" s="7">
        <f>SUM(AH27:AH35)</f>
        <v>51020.399999999994</v>
      </c>
      <c r="AI36" s="7">
        <f t="shared" si="29"/>
        <v>57.867844127798236</v>
      </c>
      <c r="AJ36" s="8">
        <f t="shared" si="30"/>
        <v>123.09852630359883</v>
      </c>
    </row>
    <row r="37" spans="1:36" ht="24" customHeight="1" thickBot="1">
      <c r="A37" s="66" t="s">
        <v>18</v>
      </c>
      <c r="B37" s="19">
        <f>B38-B36</f>
        <v>450</v>
      </c>
      <c r="C37" s="91">
        <f>C38-C36</f>
        <v>487.80000000000007</v>
      </c>
      <c r="D37" s="19">
        <f>D38-D36</f>
        <v>507.4</v>
      </c>
      <c r="E37" s="13">
        <f t="shared" si="17"/>
        <v>112.75555555555555</v>
      </c>
      <c r="F37" s="28">
        <f t="shared" si="18"/>
        <v>104.01804018040178</v>
      </c>
      <c r="G37" s="19">
        <f>G38-G36</f>
        <v>100.10000000000002</v>
      </c>
      <c r="H37" s="88">
        <f>H38-H36</f>
        <v>782.0999999999999</v>
      </c>
      <c r="I37" s="49">
        <f>I38-I36</f>
        <v>243</v>
      </c>
      <c r="J37" s="13">
        <f t="shared" si="19"/>
        <v>242.75724275724266</v>
      </c>
      <c r="K37" s="28">
        <f t="shared" si="20"/>
        <v>31.070195627157656</v>
      </c>
      <c r="L37" s="18">
        <f>L38-L36</f>
        <v>142</v>
      </c>
      <c r="M37" s="88">
        <f>M38-M36</f>
        <v>928.1999999999999</v>
      </c>
      <c r="N37" s="58">
        <f>N38-N36</f>
        <v>457.4</v>
      </c>
      <c r="O37" s="7">
        <f>N37/L37%</f>
        <v>322.11267605633805</v>
      </c>
      <c r="P37" s="40">
        <f>N37/M37%</f>
        <v>49.27817280758457</v>
      </c>
      <c r="Q37" s="91">
        <f>Q38-Q36</f>
        <v>0</v>
      </c>
      <c r="R37" s="91">
        <f>R38-R36</f>
        <v>0</v>
      </c>
      <c r="S37" s="91">
        <f>S38-S36</f>
        <v>61.80000000000001</v>
      </c>
      <c r="T37" s="88" t="e">
        <f>S37/Q37%</f>
        <v>#DIV/0!</v>
      </c>
      <c r="U37" s="99" t="e">
        <f>S37/R37%</f>
        <v>#DIV/0!</v>
      </c>
      <c r="V37" s="35">
        <f>V38-V36</f>
        <v>109426</v>
      </c>
      <c r="W37" s="17">
        <f>W38-W36</f>
        <v>71173.20000000001</v>
      </c>
      <c r="X37" s="17">
        <f>X38-X36</f>
        <v>71994.2</v>
      </c>
      <c r="Y37" s="17">
        <f>X37/V37%</f>
        <v>65.79259042640689</v>
      </c>
      <c r="Z37" s="25">
        <f>X37/W37%</f>
        <v>101.15352407928826</v>
      </c>
      <c r="AA37" s="35">
        <v>503913</v>
      </c>
      <c r="AB37" s="87">
        <f>AB38-AB36</f>
        <v>313871.89999999997</v>
      </c>
      <c r="AC37" s="87">
        <v>302157.8</v>
      </c>
      <c r="AD37" s="17">
        <f>AC37/AA37%</f>
        <v>59.96229507871398</v>
      </c>
      <c r="AE37" s="25">
        <f>AC37/AB37%</f>
        <v>96.267872339002</v>
      </c>
      <c r="AF37" s="17">
        <f>AF38-AF36</f>
        <v>613339</v>
      </c>
      <c r="AG37" s="17">
        <f>AG38-AG36</f>
        <v>385045.10000000003</v>
      </c>
      <c r="AH37" s="17">
        <f>AH38-AH36</f>
        <v>374152</v>
      </c>
      <c r="AI37" s="17">
        <f>AH37/AF37%</f>
        <v>61.00247986839252</v>
      </c>
      <c r="AJ37" s="25">
        <f>AH37/AG37%</f>
        <v>97.17095477906354</v>
      </c>
    </row>
    <row r="38" spans="1:36" ht="24" customHeight="1" thickBot="1">
      <c r="A38" s="63" t="s">
        <v>0</v>
      </c>
      <c r="B38" s="19">
        <v>690</v>
      </c>
      <c r="C38" s="88">
        <v>795.7</v>
      </c>
      <c r="D38" s="13">
        <v>581.8</v>
      </c>
      <c r="E38" s="13">
        <f t="shared" si="17"/>
        <v>84.31884057971014</v>
      </c>
      <c r="F38" s="28">
        <f t="shared" si="18"/>
        <v>73.11800929998742</v>
      </c>
      <c r="G38" s="19">
        <v>430.8</v>
      </c>
      <c r="H38" s="88">
        <v>1019.4</v>
      </c>
      <c r="I38" s="49">
        <v>758.9</v>
      </c>
      <c r="J38" s="13">
        <f>I38/G38%</f>
        <v>176.1606313834726</v>
      </c>
      <c r="K38" s="28">
        <f>I38/H38%</f>
        <v>74.44575240337454</v>
      </c>
      <c r="L38" s="19">
        <v>198</v>
      </c>
      <c r="M38" s="88">
        <v>1078.3</v>
      </c>
      <c r="N38" s="59">
        <v>532.8</v>
      </c>
      <c r="O38" s="13">
        <f>N38/L38%</f>
        <v>269.09090909090907</v>
      </c>
      <c r="P38" s="28">
        <f>N38/M38%</f>
        <v>49.411110080682555</v>
      </c>
      <c r="Q38" s="91">
        <v>362.4</v>
      </c>
      <c r="R38" s="91">
        <v>157.5</v>
      </c>
      <c r="S38" s="91">
        <v>286.3</v>
      </c>
      <c r="T38" s="88">
        <f>S38/Q38%</f>
        <v>79.00110375275939</v>
      </c>
      <c r="U38" s="99">
        <f>S38/R38%</f>
        <v>181.7777777777778</v>
      </c>
      <c r="V38" s="10">
        <v>121033.1</v>
      </c>
      <c r="W38" s="105">
        <v>75748.1</v>
      </c>
      <c r="X38" s="95">
        <v>77636.8</v>
      </c>
      <c r="Y38" s="13">
        <f>X38/V38%</f>
        <v>64.14509749812241</v>
      </c>
      <c r="Z38" s="13">
        <f>X38/W38%</f>
        <v>102.4933958739559</v>
      </c>
      <c r="AA38" s="13">
        <f>AA36+AA37</f>
        <v>580473</v>
      </c>
      <c r="AB38" s="88">
        <v>350743.8</v>
      </c>
      <c r="AC38" s="88">
        <f>AC36+AC37</f>
        <v>347535.6</v>
      </c>
      <c r="AD38" s="13">
        <f>AC38/AA38%</f>
        <v>59.87110511600023</v>
      </c>
      <c r="AE38" s="13">
        <f>AC38/AB38%</f>
        <v>99.08531526430401</v>
      </c>
      <c r="AF38" s="11">
        <f>V38+AA38</f>
        <v>701506.1</v>
      </c>
      <c r="AG38" s="13">
        <f>W38+AB38</f>
        <v>426491.9</v>
      </c>
      <c r="AH38" s="13">
        <f>X38+AC38</f>
        <v>425172.39999999997</v>
      </c>
      <c r="AI38" s="13">
        <f>AH38/AF38%</f>
        <v>60.60851074566565</v>
      </c>
      <c r="AJ38" s="13">
        <f>AH38/AG38%</f>
        <v>99.69061546069221</v>
      </c>
    </row>
  </sheetData>
  <sheetProtection/>
  <mergeCells count="87">
    <mergeCell ref="AH24:AH26"/>
    <mergeCell ref="W24:W26"/>
    <mergeCell ref="X24:X26"/>
    <mergeCell ref="Y24:Y26"/>
    <mergeCell ref="AI24:AI26"/>
    <mergeCell ref="AJ24:AJ26"/>
    <mergeCell ref="AC24:AC26"/>
    <mergeCell ref="AD24:AD26"/>
    <mergeCell ref="AE24:AE26"/>
    <mergeCell ref="AF24:AF26"/>
    <mergeCell ref="AG24:AG26"/>
    <mergeCell ref="AA22:AE23"/>
    <mergeCell ref="AF22:AJ23"/>
    <mergeCell ref="B24:B26"/>
    <mergeCell ref="C24:C26"/>
    <mergeCell ref="D24:D26"/>
    <mergeCell ref="E24:E26"/>
    <mergeCell ref="F24:F26"/>
    <mergeCell ref="G24:G26"/>
    <mergeCell ref="H24:H26"/>
    <mergeCell ref="I24:I26"/>
    <mergeCell ref="A22:A26"/>
    <mergeCell ref="B22:F23"/>
    <mergeCell ref="G22:K23"/>
    <mergeCell ref="L22:P23"/>
    <mergeCell ref="Q22:U23"/>
    <mergeCell ref="R24:R26"/>
    <mergeCell ref="S24:S26"/>
    <mergeCell ref="T24:T26"/>
    <mergeCell ref="U24:U26"/>
    <mergeCell ref="V22:Z23"/>
    <mergeCell ref="J24:J26"/>
    <mergeCell ref="K24:K26"/>
    <mergeCell ref="L24:L26"/>
    <mergeCell ref="M24:M26"/>
    <mergeCell ref="AB24:AB26"/>
    <mergeCell ref="Z24:Z26"/>
    <mergeCell ref="AA24:AA26"/>
    <mergeCell ref="P24:P26"/>
    <mergeCell ref="Q24:Q26"/>
    <mergeCell ref="V24:V26"/>
    <mergeCell ref="N24:N26"/>
    <mergeCell ref="O24:O26"/>
    <mergeCell ref="AG6:AG8"/>
    <mergeCell ref="AH6:AH8"/>
    <mergeCell ref="AI6:AI8"/>
    <mergeCell ref="U6:U8"/>
    <mergeCell ref="V6:V8"/>
    <mergeCell ref="W6:W8"/>
    <mergeCell ref="X6:X8"/>
    <mergeCell ref="AJ6:AJ8"/>
    <mergeCell ref="AA6:AA8"/>
    <mergeCell ref="AB6:AB8"/>
    <mergeCell ref="AC6:AC8"/>
    <mergeCell ref="AD6:AD8"/>
    <mergeCell ref="AE6:AE8"/>
    <mergeCell ref="AF6:AF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.35433070866141736" bottom="0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</dc:creator>
  <cp:keywords/>
  <dc:description/>
  <cp:lastModifiedBy>User</cp:lastModifiedBy>
  <cp:lastPrinted>2020-09-08T09:07:43Z</cp:lastPrinted>
  <dcterms:created xsi:type="dcterms:W3CDTF">2002-08-26T11:10:25Z</dcterms:created>
  <dcterms:modified xsi:type="dcterms:W3CDTF">2020-10-02T04:55:36Z</dcterms:modified>
  <cp:category/>
  <cp:version/>
  <cp:contentType/>
  <cp:contentStatus/>
</cp:coreProperties>
</file>